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mc:AlternateContent xmlns:mc="http://schemas.openxmlformats.org/markup-compatibility/2006">
    <mc:Choice Requires="x15">
      <x15ac:absPath xmlns:x15ac="http://schemas.microsoft.com/office/spreadsheetml/2010/11/ac" url="/Users/gozdebarin/Desktop/"/>
    </mc:Choice>
  </mc:AlternateContent>
  <xr:revisionPtr revIDLastSave="0" documentId="13_ncr:1_{106C28B6-124C-104E-B06F-8CBA899351A9}" xr6:coauthVersionLast="47" xr6:coauthVersionMax="47" xr10:uidLastSave="{00000000-0000-0000-0000-000000000000}"/>
  <bookViews>
    <workbookView xWindow="360" yWindow="500" windowWidth="37800" windowHeight="21860" activeTab="3" xr2:uid="{E49CE585-0079-7C49-8441-FBBDF64F5281}"/>
  </bookViews>
  <sheets>
    <sheet name="Raw Data" sheetId="1" r:id="rId1"/>
    <sheet name="Updated Data" sheetId="2" r:id="rId2"/>
    <sheet name="Pivot Table" sheetId="4" r:id="rId3"/>
    <sheet name="Dashboard" sheetId="5" r:id="rId4"/>
  </sheets>
  <definedNames>
    <definedName name="NativeTimeline_Date">#N/A</definedName>
    <definedName name="Slicer_Country">#N/A</definedName>
    <definedName name="Slicer_Product">#N/A</definedName>
  </definedNames>
  <calcPr calcId="191029"/>
  <pivotCaches>
    <pivotCache cacheId="8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12" i="5" l="1"/>
  <c r="N12" i="5"/>
  <c r="H12" i="5"/>
  <c r="B12" i="5"/>
  <c r="Y2" i="2"/>
  <c r="X2" i="2"/>
  <c r="W2" i="2"/>
  <c r="V2" i="2"/>
  <c r="U2" i="2"/>
  <c r="T2" i="2"/>
  <c r="S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2" i="2"/>
  <c r="G2"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G3" i="2"/>
  <c r="H3" i="2" s="1"/>
  <c r="G4" i="2"/>
  <c r="H4" i="2" s="1"/>
  <c r="G5" i="2"/>
  <c r="H5" i="2" s="1"/>
  <c r="G6" i="2"/>
  <c r="H6" i="2" s="1"/>
  <c r="G7" i="2"/>
  <c r="H7" i="2" s="1"/>
  <c r="G8" i="2"/>
  <c r="H8" i="2" s="1"/>
  <c r="G9" i="2"/>
  <c r="G10" i="2"/>
  <c r="G11" i="2"/>
  <c r="H11" i="2" s="1"/>
  <c r="G12" i="2"/>
  <c r="G13" i="2"/>
  <c r="G14" i="2"/>
  <c r="G15" i="2"/>
  <c r="G16" i="2"/>
  <c r="G17" i="2"/>
  <c r="G18" i="2"/>
  <c r="G19" i="2"/>
  <c r="G20" i="2"/>
  <c r="G21" i="2"/>
  <c r="G22" i="2"/>
  <c r="G23" i="2"/>
  <c r="H23" i="2" s="1"/>
  <c r="G24" i="2"/>
  <c r="G25" i="2"/>
  <c r="G26" i="2"/>
  <c r="G27" i="2"/>
  <c r="G28" i="2"/>
  <c r="G29" i="2"/>
  <c r="G30" i="2"/>
  <c r="G31" i="2"/>
  <c r="G32" i="2"/>
  <c r="G33" i="2"/>
  <c r="G34" i="2"/>
  <c r="G35" i="2"/>
  <c r="H35" i="2" s="1"/>
  <c r="G36" i="2"/>
  <c r="G37" i="2"/>
  <c r="G38" i="2"/>
  <c r="G39" i="2"/>
  <c r="G40" i="2"/>
  <c r="G41" i="2"/>
  <c r="G42" i="2"/>
  <c r="G43" i="2"/>
  <c r="G44" i="2"/>
  <c r="G45" i="2"/>
  <c r="G46" i="2"/>
  <c r="G47" i="2"/>
  <c r="H47" i="2" s="1"/>
  <c r="G48" i="2"/>
  <c r="G49" i="2"/>
  <c r="G50" i="2"/>
  <c r="G51" i="2"/>
  <c r="G52" i="2"/>
  <c r="G53" i="2"/>
  <c r="G54" i="2"/>
  <c r="G55" i="2"/>
  <c r="G56" i="2"/>
  <c r="G57" i="2"/>
  <c r="G58" i="2"/>
  <c r="G59" i="2"/>
  <c r="H59" i="2" s="1"/>
  <c r="G60" i="2"/>
  <c r="G61" i="2"/>
  <c r="G62" i="2"/>
  <c r="G63" i="2"/>
  <c r="G64" i="2"/>
  <c r="G65" i="2"/>
  <c r="G66" i="2"/>
  <c r="G67" i="2"/>
  <c r="G68" i="2"/>
  <c r="G69" i="2"/>
  <c r="G70" i="2"/>
  <c r="G71" i="2"/>
  <c r="H71" i="2" s="1"/>
  <c r="G72" i="2"/>
  <c r="G73" i="2"/>
  <c r="G74" i="2"/>
  <c r="G75" i="2"/>
  <c r="G76" i="2"/>
  <c r="G77" i="2"/>
  <c r="G78" i="2"/>
  <c r="G79" i="2"/>
  <c r="G80" i="2"/>
  <c r="G81" i="2"/>
  <c r="G82" i="2"/>
  <c r="G83" i="2"/>
  <c r="H83" i="2" s="1"/>
  <c r="G84" i="2"/>
  <c r="G85" i="2"/>
  <c r="G86" i="2"/>
  <c r="G87" i="2"/>
  <c r="G88" i="2"/>
  <c r="G89" i="2"/>
  <c r="G90" i="2"/>
  <c r="G91" i="2"/>
  <c r="G92" i="2"/>
  <c r="G93" i="2"/>
  <c r="G94" i="2"/>
  <c r="G95" i="2"/>
  <c r="H95" i="2" s="1"/>
  <c r="G96" i="2"/>
  <c r="G97" i="2"/>
  <c r="G98" i="2"/>
  <c r="G99" i="2"/>
  <c r="G100" i="2"/>
  <c r="G101" i="2"/>
  <c r="G102" i="2"/>
  <c r="G103" i="2"/>
  <c r="G104" i="2"/>
  <c r="G105" i="2"/>
  <c r="G106" i="2"/>
  <c r="G107" i="2"/>
  <c r="H107" i="2" s="1"/>
  <c r="G108" i="2"/>
  <c r="G109" i="2"/>
  <c r="G110" i="2"/>
  <c r="G111" i="2"/>
  <c r="G112" i="2"/>
  <c r="G113" i="2"/>
  <c r="G114" i="2"/>
  <c r="G115" i="2"/>
  <c r="G116" i="2"/>
  <c r="G117" i="2"/>
  <c r="G118" i="2"/>
  <c r="G119" i="2"/>
  <c r="H119" i="2" s="1"/>
  <c r="G120" i="2"/>
  <c r="G121" i="2"/>
  <c r="G122" i="2"/>
  <c r="G123" i="2"/>
  <c r="G124" i="2"/>
  <c r="G125" i="2"/>
  <c r="G126" i="2"/>
  <c r="G127" i="2"/>
  <c r="G128" i="2"/>
  <c r="G129" i="2"/>
  <c r="G130" i="2"/>
  <c r="G131" i="2"/>
  <c r="H131" i="2" s="1"/>
  <c r="G132" i="2"/>
  <c r="G133" i="2"/>
  <c r="G134" i="2"/>
  <c r="G135" i="2"/>
  <c r="G136" i="2"/>
  <c r="G137" i="2"/>
  <c r="G138" i="2"/>
  <c r="G139" i="2"/>
  <c r="G140" i="2"/>
  <c r="G141" i="2"/>
  <c r="G142" i="2"/>
  <c r="G143" i="2"/>
  <c r="H143" i="2" s="1"/>
  <c r="G144" i="2"/>
  <c r="G145" i="2"/>
  <c r="G146" i="2"/>
  <c r="G147" i="2"/>
  <c r="G148" i="2"/>
  <c r="G149" i="2"/>
  <c r="G150" i="2"/>
  <c r="G151" i="2"/>
  <c r="G152" i="2"/>
  <c r="G153" i="2"/>
  <c r="G154" i="2"/>
  <c r="G155" i="2"/>
  <c r="H155" i="2" s="1"/>
  <c r="G156" i="2"/>
  <c r="G157" i="2"/>
  <c r="G158" i="2"/>
  <c r="G159" i="2"/>
  <c r="G160" i="2"/>
  <c r="G161" i="2"/>
  <c r="G162" i="2"/>
  <c r="G163" i="2"/>
  <c r="G164" i="2"/>
  <c r="G165" i="2"/>
  <c r="G166" i="2"/>
  <c r="G167" i="2"/>
  <c r="H167" i="2" s="1"/>
  <c r="G168" i="2"/>
  <c r="G169" i="2"/>
  <c r="G170" i="2"/>
  <c r="G171" i="2"/>
  <c r="G172" i="2"/>
  <c r="G173" i="2"/>
  <c r="G174" i="2"/>
  <c r="G175" i="2"/>
  <c r="G176" i="2"/>
  <c r="G177" i="2"/>
  <c r="G178" i="2"/>
  <c r="G179" i="2"/>
  <c r="H179" i="2" s="1"/>
  <c r="G180" i="2"/>
  <c r="G181" i="2"/>
  <c r="G182" i="2"/>
  <c r="G183" i="2"/>
  <c r="G184" i="2"/>
  <c r="G185" i="2"/>
  <c r="G186" i="2"/>
  <c r="G187" i="2"/>
  <c r="G188" i="2"/>
  <c r="G189" i="2"/>
  <c r="G190" i="2"/>
  <c r="G191" i="2"/>
  <c r="H191" i="2" s="1"/>
  <c r="G192" i="2"/>
  <c r="G193" i="2"/>
  <c r="G194" i="2"/>
  <c r="G195" i="2"/>
  <c r="G196" i="2"/>
  <c r="G197" i="2"/>
  <c r="G198" i="2"/>
  <c r="G199" i="2"/>
  <c r="G200" i="2"/>
  <c r="G201" i="2"/>
  <c r="G202" i="2"/>
  <c r="G203" i="2"/>
  <c r="H203" i="2" s="1"/>
  <c r="G204" i="2"/>
  <c r="G205" i="2"/>
  <c r="G206" i="2"/>
  <c r="G207" i="2"/>
  <c r="G208" i="2"/>
  <c r="G209" i="2"/>
  <c r="G210" i="2"/>
  <c r="G211" i="2"/>
  <c r="G212" i="2"/>
  <c r="G213" i="2"/>
  <c r="G214" i="2"/>
  <c r="G215" i="2"/>
  <c r="H215" i="2" s="1"/>
  <c r="G216" i="2"/>
  <c r="G217" i="2"/>
  <c r="G218" i="2"/>
  <c r="G219" i="2"/>
  <c r="G220" i="2"/>
  <c r="G221" i="2"/>
  <c r="G222" i="2"/>
  <c r="G223" i="2"/>
  <c r="G224" i="2"/>
  <c r="G225" i="2"/>
  <c r="G226" i="2"/>
  <c r="G227" i="2"/>
  <c r="H227" i="2" s="1"/>
  <c r="G228" i="2"/>
  <c r="G229" i="2"/>
  <c r="G230" i="2"/>
  <c r="G231" i="2"/>
  <c r="G232" i="2"/>
  <c r="G233" i="2"/>
  <c r="G234" i="2"/>
  <c r="G235" i="2"/>
  <c r="G236" i="2"/>
  <c r="G237" i="2"/>
  <c r="G238" i="2"/>
  <c r="G239" i="2"/>
  <c r="H239" i="2" s="1"/>
  <c r="G240" i="2"/>
  <c r="G241" i="2"/>
  <c r="G242" i="2"/>
  <c r="G243" i="2"/>
  <c r="G244" i="2"/>
  <c r="G245" i="2"/>
  <c r="G246" i="2"/>
  <c r="G247" i="2"/>
  <c r="G248" i="2"/>
  <c r="G249" i="2"/>
  <c r="G250" i="2"/>
  <c r="G251" i="2"/>
  <c r="H251" i="2" s="1"/>
  <c r="G252" i="2"/>
  <c r="G253" i="2"/>
  <c r="G254" i="2"/>
  <c r="G255" i="2"/>
  <c r="G256" i="2"/>
  <c r="G257" i="2"/>
  <c r="G258" i="2"/>
  <c r="G259" i="2"/>
  <c r="G260" i="2"/>
  <c r="G261" i="2"/>
  <c r="G262" i="2"/>
  <c r="G263" i="2"/>
  <c r="H263" i="2" s="1"/>
  <c r="G264" i="2"/>
  <c r="G265" i="2"/>
  <c r="G266" i="2"/>
  <c r="G267" i="2"/>
  <c r="G268" i="2"/>
  <c r="G269" i="2"/>
  <c r="G270" i="2"/>
  <c r="G271" i="2"/>
  <c r="G272" i="2"/>
  <c r="G273" i="2"/>
  <c r="G274" i="2"/>
  <c r="G275" i="2"/>
  <c r="H275" i="2" s="1"/>
  <c r="G276" i="2"/>
  <c r="G277" i="2"/>
  <c r="G278" i="2"/>
  <c r="G279" i="2"/>
  <c r="G280" i="2"/>
  <c r="G281" i="2"/>
  <c r="G282" i="2"/>
  <c r="G283" i="2"/>
  <c r="G284" i="2"/>
  <c r="G285" i="2"/>
  <c r="G286" i="2"/>
  <c r="G287" i="2"/>
  <c r="H287" i="2" s="1"/>
  <c r="G288" i="2"/>
  <c r="G289" i="2"/>
  <c r="G290" i="2"/>
  <c r="G291" i="2"/>
  <c r="G292" i="2"/>
  <c r="G293" i="2"/>
  <c r="G294" i="2"/>
  <c r="G295" i="2"/>
  <c r="G296" i="2"/>
  <c r="G297" i="2"/>
  <c r="G298" i="2"/>
  <c r="G299" i="2"/>
  <c r="H299" i="2" s="1"/>
  <c r="G300" i="2"/>
  <c r="G301" i="2"/>
  <c r="G302" i="2"/>
  <c r="G303" i="2"/>
  <c r="G304" i="2"/>
  <c r="G305" i="2"/>
  <c r="G306" i="2"/>
  <c r="G307" i="2"/>
  <c r="G308" i="2"/>
  <c r="G309" i="2"/>
  <c r="G310" i="2"/>
  <c r="G311" i="2"/>
  <c r="H311" i="2" s="1"/>
  <c r="G312" i="2"/>
  <c r="G313" i="2"/>
  <c r="G314" i="2"/>
  <c r="G315" i="2"/>
  <c r="G316" i="2"/>
  <c r="G317" i="2"/>
  <c r="G318" i="2"/>
  <c r="G319" i="2"/>
  <c r="G320" i="2"/>
  <c r="G321" i="2"/>
  <c r="G322" i="2"/>
  <c r="G323" i="2"/>
  <c r="H323" i="2" s="1"/>
  <c r="G324" i="2"/>
  <c r="G325" i="2"/>
  <c r="G326" i="2"/>
  <c r="G327" i="2"/>
  <c r="G328" i="2"/>
  <c r="G329" i="2"/>
  <c r="G330" i="2"/>
  <c r="G331" i="2"/>
  <c r="G332" i="2"/>
  <c r="G333" i="2"/>
  <c r="G334" i="2"/>
  <c r="G335" i="2"/>
  <c r="H335" i="2" s="1"/>
  <c r="G336" i="2"/>
  <c r="G337" i="2"/>
  <c r="G338" i="2"/>
  <c r="G339" i="2"/>
  <c r="G340" i="2"/>
  <c r="G341" i="2"/>
  <c r="G342" i="2"/>
  <c r="G343" i="2"/>
  <c r="G344" i="2"/>
  <c r="G345" i="2"/>
  <c r="G346" i="2"/>
  <c r="G347" i="2"/>
  <c r="H347" i="2" s="1"/>
  <c r="G348" i="2"/>
  <c r="G349" i="2"/>
  <c r="G350" i="2"/>
  <c r="G351" i="2"/>
  <c r="G352" i="2"/>
  <c r="G353" i="2"/>
  <c r="G354" i="2"/>
  <c r="G355" i="2"/>
  <c r="G356" i="2"/>
  <c r="G357" i="2"/>
  <c r="G358" i="2"/>
  <c r="G359" i="2"/>
  <c r="H359" i="2" s="1"/>
  <c r="G360" i="2"/>
  <c r="G361" i="2"/>
  <c r="G362" i="2"/>
  <c r="G363" i="2"/>
  <c r="G364" i="2"/>
  <c r="G365" i="2"/>
  <c r="G366" i="2"/>
  <c r="G367" i="2"/>
  <c r="G368" i="2"/>
  <c r="G369" i="2"/>
  <c r="G370" i="2"/>
  <c r="G371" i="2"/>
  <c r="H371" i="2" s="1"/>
  <c r="G372" i="2"/>
  <c r="G373" i="2"/>
  <c r="G374" i="2"/>
  <c r="G375" i="2"/>
  <c r="G376" i="2"/>
  <c r="G377" i="2"/>
  <c r="G378" i="2"/>
  <c r="G379" i="2"/>
  <c r="G380" i="2"/>
  <c r="G381" i="2"/>
  <c r="G382" i="2"/>
  <c r="G383" i="2"/>
  <c r="H383" i="2" s="1"/>
  <c r="G384" i="2"/>
  <c r="G385" i="2"/>
  <c r="G386" i="2"/>
  <c r="G387" i="2"/>
  <c r="G388" i="2"/>
  <c r="G389" i="2"/>
  <c r="G390" i="2"/>
  <c r="G391" i="2"/>
  <c r="G392" i="2"/>
  <c r="G393" i="2"/>
  <c r="G394" i="2"/>
  <c r="G395" i="2"/>
  <c r="H395" i="2" s="1"/>
  <c r="G396" i="2"/>
  <c r="G397" i="2"/>
  <c r="G398" i="2"/>
  <c r="G399" i="2"/>
  <c r="G400" i="2"/>
  <c r="G401" i="2"/>
  <c r="G402" i="2"/>
  <c r="G403" i="2"/>
  <c r="G404" i="2"/>
  <c r="G405" i="2"/>
  <c r="G406" i="2"/>
  <c r="G407" i="2"/>
  <c r="H407" i="2" s="1"/>
  <c r="G408" i="2"/>
  <c r="G409" i="2"/>
  <c r="G410" i="2"/>
  <c r="G411" i="2"/>
  <c r="G412" i="2"/>
  <c r="G413" i="2"/>
  <c r="G414" i="2"/>
  <c r="G415" i="2"/>
  <c r="G416" i="2"/>
  <c r="G417" i="2"/>
  <c r="G418" i="2"/>
  <c r="G419" i="2"/>
  <c r="H419" i="2" s="1"/>
  <c r="G420" i="2"/>
  <c r="G421" i="2"/>
  <c r="G422" i="2"/>
  <c r="G423" i="2"/>
  <c r="G424" i="2"/>
  <c r="G425" i="2"/>
  <c r="G426" i="2"/>
  <c r="G427" i="2"/>
  <c r="G428" i="2"/>
  <c r="G429" i="2"/>
  <c r="G430" i="2"/>
  <c r="G431" i="2"/>
  <c r="H431" i="2" s="1"/>
  <c r="G432" i="2"/>
  <c r="G433" i="2"/>
  <c r="G434" i="2"/>
  <c r="G435" i="2"/>
  <c r="G436" i="2"/>
  <c r="G437" i="2"/>
  <c r="G438" i="2"/>
  <c r="G439" i="2"/>
  <c r="G440" i="2"/>
  <c r="G441" i="2"/>
  <c r="G442" i="2"/>
  <c r="G443" i="2"/>
  <c r="H443" i="2" s="1"/>
  <c r="G444" i="2"/>
  <c r="G445" i="2"/>
  <c r="G446" i="2"/>
  <c r="G447" i="2"/>
  <c r="G448" i="2"/>
  <c r="G449" i="2"/>
  <c r="G450" i="2"/>
  <c r="G451" i="2"/>
  <c r="G452" i="2"/>
  <c r="G453" i="2"/>
  <c r="G454" i="2"/>
  <c r="G455" i="2"/>
  <c r="H455" i="2" s="1"/>
  <c r="G456" i="2"/>
  <c r="G457" i="2"/>
  <c r="G458" i="2"/>
  <c r="G459" i="2"/>
  <c r="G460" i="2"/>
  <c r="G461" i="2"/>
  <c r="G462" i="2"/>
  <c r="G463" i="2"/>
  <c r="G464" i="2"/>
  <c r="G465" i="2"/>
  <c r="G466" i="2"/>
  <c r="G467" i="2"/>
  <c r="H467" i="2" s="1"/>
  <c r="G468" i="2"/>
  <c r="G469" i="2"/>
  <c r="G470" i="2"/>
  <c r="G471" i="2"/>
  <c r="G472" i="2"/>
  <c r="G473" i="2"/>
  <c r="G474" i="2"/>
  <c r="G475" i="2"/>
  <c r="G476" i="2"/>
  <c r="G477" i="2"/>
  <c r="G478" i="2"/>
  <c r="G479" i="2"/>
  <c r="H479" i="2" s="1"/>
  <c r="G480" i="2"/>
  <c r="G481" i="2"/>
  <c r="G482" i="2"/>
  <c r="G483" i="2"/>
  <c r="G484" i="2"/>
  <c r="G485" i="2"/>
  <c r="G486" i="2"/>
  <c r="G487" i="2"/>
  <c r="G488" i="2"/>
  <c r="G489" i="2"/>
  <c r="G490" i="2"/>
  <c r="G491" i="2"/>
  <c r="H491" i="2" s="1"/>
  <c r="G492" i="2"/>
  <c r="G493" i="2"/>
  <c r="G494" i="2"/>
  <c r="G495" i="2"/>
  <c r="G496" i="2"/>
  <c r="G497" i="2"/>
  <c r="G498" i="2"/>
  <c r="G499" i="2"/>
  <c r="G500" i="2"/>
  <c r="G501" i="2"/>
  <c r="G502" i="2"/>
  <c r="G503" i="2"/>
  <c r="H503" i="2" s="1"/>
  <c r="G504" i="2"/>
  <c r="G505" i="2"/>
  <c r="G506" i="2"/>
  <c r="G507" i="2"/>
  <c r="G508" i="2"/>
  <c r="G509" i="2"/>
  <c r="G510" i="2"/>
  <c r="G511" i="2"/>
  <c r="G512" i="2"/>
  <c r="G513" i="2"/>
  <c r="G514" i="2"/>
  <c r="G515" i="2"/>
  <c r="H515" i="2" s="1"/>
  <c r="G516" i="2"/>
  <c r="G517" i="2"/>
  <c r="G518" i="2"/>
  <c r="G519" i="2"/>
  <c r="G520" i="2"/>
  <c r="G521" i="2"/>
  <c r="G522" i="2"/>
  <c r="G523" i="2"/>
  <c r="G524" i="2"/>
  <c r="G525" i="2"/>
  <c r="G526"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H524" i="2" l="1"/>
  <c r="H512" i="2"/>
  <c r="H500" i="2"/>
  <c r="H488" i="2"/>
  <c r="H476" i="2"/>
  <c r="H464" i="2"/>
  <c r="H452" i="2"/>
  <c r="H440" i="2"/>
  <c r="H428" i="2"/>
  <c r="H416" i="2"/>
  <c r="H404" i="2"/>
  <c r="I404" i="2" s="1"/>
  <c r="H392" i="2"/>
  <c r="I392" i="2" s="1"/>
  <c r="H380" i="2"/>
  <c r="H368" i="2"/>
  <c r="H356" i="2"/>
  <c r="H344" i="2"/>
  <c r="H332" i="2"/>
  <c r="H320" i="2"/>
  <c r="H308" i="2"/>
  <c r="H296" i="2"/>
  <c r="H284" i="2"/>
  <c r="H272" i="2"/>
  <c r="H260" i="2"/>
  <c r="I260" i="2" s="1"/>
  <c r="H248" i="2"/>
  <c r="I248" i="2" s="1"/>
  <c r="H236" i="2"/>
  <c r="H224" i="2"/>
  <c r="H212" i="2"/>
  <c r="H200" i="2"/>
  <c r="H188" i="2"/>
  <c r="H176" i="2"/>
  <c r="H164" i="2"/>
  <c r="H152" i="2"/>
  <c r="H140" i="2"/>
  <c r="H128" i="2"/>
  <c r="H116" i="2"/>
  <c r="I116" i="2" s="1"/>
  <c r="H104" i="2"/>
  <c r="I104" i="2" s="1"/>
  <c r="H92" i="2"/>
  <c r="H80" i="2"/>
  <c r="H68" i="2"/>
  <c r="H56" i="2"/>
  <c r="H44" i="2"/>
  <c r="H32" i="2"/>
  <c r="H20" i="2"/>
  <c r="H523" i="2"/>
  <c r="H511" i="2"/>
  <c r="H499" i="2"/>
  <c r="H487" i="2"/>
  <c r="I487" i="2" s="1"/>
  <c r="H475" i="2"/>
  <c r="I475" i="2" s="1"/>
  <c r="H463" i="2"/>
  <c r="H451" i="2"/>
  <c r="H439" i="2"/>
  <c r="H427" i="2"/>
  <c r="H415" i="2"/>
  <c r="H403" i="2"/>
  <c r="H391" i="2"/>
  <c r="H379" i="2"/>
  <c r="H367" i="2"/>
  <c r="H355" i="2"/>
  <c r="H343" i="2"/>
  <c r="I343" i="2" s="1"/>
  <c r="H331" i="2"/>
  <c r="I331" i="2" s="1"/>
  <c r="H319" i="2"/>
  <c r="H307" i="2"/>
  <c r="H295" i="2"/>
  <c r="H283" i="2"/>
  <c r="H271" i="2"/>
  <c r="H259" i="2"/>
  <c r="H247" i="2"/>
  <c r="H235" i="2"/>
  <c r="H223" i="2"/>
  <c r="H211" i="2"/>
  <c r="H199" i="2"/>
  <c r="I199" i="2" s="1"/>
  <c r="H187" i="2"/>
  <c r="I187" i="2" s="1"/>
  <c r="H175" i="2"/>
  <c r="H163" i="2"/>
  <c r="H151" i="2"/>
  <c r="H139" i="2"/>
  <c r="H127" i="2"/>
  <c r="H115" i="2"/>
  <c r="H103" i="2"/>
  <c r="H91" i="2"/>
  <c r="H79" i="2"/>
  <c r="H67" i="2"/>
  <c r="H55" i="2"/>
  <c r="I55" i="2" s="1"/>
  <c r="H43" i="2"/>
  <c r="I43" i="2" s="1"/>
  <c r="H31" i="2"/>
  <c r="H19" i="2"/>
  <c r="H526" i="2"/>
  <c r="H522" i="2"/>
  <c r="H510" i="2"/>
  <c r="H498" i="2"/>
  <c r="H486" i="2"/>
  <c r="H474" i="2"/>
  <c r="H462" i="2"/>
  <c r="H450" i="2"/>
  <c r="H438" i="2"/>
  <c r="I438" i="2" s="1"/>
  <c r="H426" i="2"/>
  <c r="I426" i="2" s="1"/>
  <c r="H414" i="2"/>
  <c r="H402" i="2"/>
  <c r="H390" i="2"/>
  <c r="H378" i="2"/>
  <c r="H366" i="2"/>
  <c r="H354" i="2"/>
  <c r="H342" i="2"/>
  <c r="H330" i="2"/>
  <c r="H318" i="2"/>
  <c r="H306" i="2"/>
  <c r="H294" i="2"/>
  <c r="I294" i="2" s="1"/>
  <c r="H282" i="2"/>
  <c r="I282" i="2" s="1"/>
  <c r="J282" i="2" s="1"/>
  <c r="H270" i="2"/>
  <c r="H258" i="2"/>
  <c r="H246" i="2"/>
  <c r="H234" i="2"/>
  <c r="H222" i="2"/>
  <c r="H210" i="2"/>
  <c r="H198" i="2"/>
  <c r="H186" i="2"/>
  <c r="I186" i="2" s="1"/>
  <c r="J186" i="2" s="1"/>
  <c r="H174" i="2"/>
  <c r="I174" i="2" s="1"/>
  <c r="H162" i="2"/>
  <c r="H150" i="2"/>
  <c r="H138" i="2"/>
  <c r="H126" i="2"/>
  <c r="H114" i="2"/>
  <c r="H102" i="2"/>
  <c r="H90" i="2"/>
  <c r="H78" i="2"/>
  <c r="H66" i="2"/>
  <c r="H54" i="2"/>
  <c r="H42" i="2"/>
  <c r="I42" i="2" s="1"/>
  <c r="H30" i="2"/>
  <c r="I30" i="2" s="1"/>
  <c r="H18" i="2"/>
  <c r="H521" i="2"/>
  <c r="H509" i="2"/>
  <c r="H497" i="2"/>
  <c r="H485" i="2"/>
  <c r="H473" i="2"/>
  <c r="H461" i="2"/>
  <c r="H449" i="2"/>
  <c r="H437" i="2"/>
  <c r="H425" i="2"/>
  <c r="H413" i="2"/>
  <c r="I413" i="2" s="1"/>
  <c r="H401" i="2"/>
  <c r="I401" i="2" s="1"/>
  <c r="H389" i="2"/>
  <c r="H377" i="2"/>
  <c r="I377" i="2" s="1"/>
  <c r="H365" i="2"/>
  <c r="I365" i="2" s="1"/>
  <c r="H353" i="2"/>
  <c r="H341" i="2"/>
  <c r="H329" i="2"/>
  <c r="H317" i="2"/>
  <c r="H305" i="2"/>
  <c r="H293" i="2"/>
  <c r="H281" i="2"/>
  <c r="H269" i="2"/>
  <c r="I269" i="2" s="1"/>
  <c r="J269" i="2" s="1"/>
  <c r="H257" i="2"/>
  <c r="I257" i="2" s="1"/>
  <c r="H245" i="2"/>
  <c r="H233" i="2"/>
  <c r="I233" i="2" s="1"/>
  <c r="H221" i="2"/>
  <c r="I221" i="2" s="1"/>
  <c r="H209" i="2"/>
  <c r="H197" i="2"/>
  <c r="H185" i="2"/>
  <c r="H173" i="2"/>
  <c r="H161" i="2"/>
  <c r="H149" i="2"/>
  <c r="H137" i="2"/>
  <c r="H125" i="2"/>
  <c r="H113" i="2"/>
  <c r="H101" i="2"/>
  <c r="H89" i="2"/>
  <c r="I89" i="2" s="1"/>
  <c r="H77" i="2"/>
  <c r="I77" i="2" s="1"/>
  <c r="J77" i="2" s="1"/>
  <c r="H65" i="2"/>
  <c r="H53" i="2"/>
  <c r="H41" i="2"/>
  <c r="H29" i="2"/>
  <c r="H17" i="2"/>
  <c r="H520" i="2"/>
  <c r="H508" i="2"/>
  <c r="H496" i="2"/>
  <c r="H484" i="2"/>
  <c r="I484" i="2" s="1"/>
  <c r="H472" i="2"/>
  <c r="H460" i="2"/>
  <c r="I460" i="2" s="1"/>
  <c r="H448" i="2"/>
  <c r="I448" i="2" s="1"/>
  <c r="H436" i="2"/>
  <c r="H424" i="2"/>
  <c r="H412" i="2"/>
  <c r="I412" i="2" s="1"/>
  <c r="H400" i="2"/>
  <c r="H388" i="2"/>
  <c r="H376" i="2"/>
  <c r="H364" i="2"/>
  <c r="H352" i="2"/>
  <c r="H340" i="2"/>
  <c r="I340" i="2" s="1"/>
  <c r="H328" i="2"/>
  <c r="H316" i="2"/>
  <c r="I316" i="2" s="1"/>
  <c r="H304" i="2"/>
  <c r="I304" i="2" s="1"/>
  <c r="H292" i="2"/>
  <c r="H280" i="2"/>
  <c r="H268" i="2"/>
  <c r="I268" i="2" s="1"/>
  <c r="H256" i="2"/>
  <c r="H244" i="2"/>
  <c r="H232" i="2"/>
  <c r="H220" i="2"/>
  <c r="H208" i="2"/>
  <c r="I208" i="2" s="1"/>
  <c r="H196" i="2"/>
  <c r="I196" i="2" s="1"/>
  <c r="H184" i="2"/>
  <c r="H172" i="2"/>
  <c r="I172" i="2" s="1"/>
  <c r="H160" i="2"/>
  <c r="I160" i="2" s="1"/>
  <c r="H148" i="2"/>
  <c r="H136" i="2"/>
  <c r="H124" i="2"/>
  <c r="H112" i="2"/>
  <c r="H100" i="2"/>
  <c r="H88" i="2"/>
  <c r="H76" i="2"/>
  <c r="H64" i="2"/>
  <c r="I64" i="2" s="1"/>
  <c r="J64" i="2" s="1"/>
  <c r="H52" i="2"/>
  <c r="I52" i="2" s="1"/>
  <c r="H40" i="2"/>
  <c r="H28" i="2"/>
  <c r="I28" i="2" s="1"/>
  <c r="H16" i="2"/>
  <c r="I16" i="2" s="1"/>
  <c r="H519" i="2"/>
  <c r="I519" i="2" s="1"/>
  <c r="H507" i="2"/>
  <c r="I507" i="2" s="1"/>
  <c r="H495" i="2"/>
  <c r="I495" i="2" s="1"/>
  <c r="H483" i="2"/>
  <c r="H471" i="2"/>
  <c r="H459" i="2"/>
  <c r="H447" i="2"/>
  <c r="H435" i="2"/>
  <c r="I435" i="2" s="1"/>
  <c r="H423" i="2"/>
  <c r="H411" i="2"/>
  <c r="H399" i="2"/>
  <c r="I399" i="2" s="1"/>
  <c r="H387" i="2"/>
  <c r="I387" i="2" s="1"/>
  <c r="H375" i="2"/>
  <c r="H363" i="2"/>
  <c r="I363" i="2" s="1"/>
  <c r="H351" i="2"/>
  <c r="I351" i="2" s="1"/>
  <c r="H339" i="2"/>
  <c r="H327" i="2"/>
  <c r="H315" i="2"/>
  <c r="H303" i="2"/>
  <c r="H291" i="2"/>
  <c r="H279" i="2"/>
  <c r="H267" i="2"/>
  <c r="H255" i="2"/>
  <c r="I255" i="2" s="1"/>
  <c r="H231" i="2"/>
  <c r="I231" i="2" s="1"/>
  <c r="H219" i="2"/>
  <c r="H207" i="2"/>
  <c r="H195" i="2"/>
  <c r="I195" i="2" s="1"/>
  <c r="J195" i="2" s="1"/>
  <c r="H183" i="2"/>
  <c r="H171" i="2"/>
  <c r="H159" i="2"/>
  <c r="H147" i="2"/>
  <c r="H135" i="2"/>
  <c r="H123" i="2"/>
  <c r="H111" i="2"/>
  <c r="H99" i="2"/>
  <c r="I99" i="2" s="1"/>
  <c r="H87" i="2"/>
  <c r="I87" i="2" s="1"/>
  <c r="H75" i="2"/>
  <c r="H63" i="2"/>
  <c r="H51" i="2"/>
  <c r="I51" i="2" s="1"/>
  <c r="J51" i="2" s="1"/>
  <c r="H39" i="2"/>
  <c r="H27" i="2"/>
  <c r="H15" i="2"/>
  <c r="H518" i="2"/>
  <c r="H506" i="2"/>
  <c r="H494" i="2"/>
  <c r="I494" i="2" s="1"/>
  <c r="H482" i="2"/>
  <c r="H470" i="2"/>
  <c r="I470" i="2" s="1"/>
  <c r="J470" i="2" s="1"/>
  <c r="H458" i="2"/>
  <c r="I458" i="2" s="1"/>
  <c r="H446" i="2"/>
  <c r="I446" i="2" s="1"/>
  <c r="J446" i="2" s="1"/>
  <c r="H434" i="2"/>
  <c r="H422" i="2"/>
  <c r="H410" i="2"/>
  <c r="H398" i="2"/>
  <c r="H386" i="2"/>
  <c r="H374" i="2"/>
  <c r="H362" i="2"/>
  <c r="H350" i="2"/>
  <c r="H338" i="2"/>
  <c r="H326" i="2"/>
  <c r="I326" i="2" s="1"/>
  <c r="H314" i="2"/>
  <c r="I314" i="2" s="1"/>
  <c r="J314" i="2" s="1"/>
  <c r="H302" i="2"/>
  <c r="I302" i="2" s="1"/>
  <c r="H290" i="2"/>
  <c r="I290" i="2" s="1"/>
  <c r="H278" i="2"/>
  <c r="H254" i="2"/>
  <c r="H242" i="2"/>
  <c r="H230" i="2"/>
  <c r="H218" i="2"/>
  <c r="H206" i="2"/>
  <c r="I206" i="2" s="1"/>
  <c r="J206" i="2" s="1"/>
  <c r="H194" i="2"/>
  <c r="I194" i="2" s="1"/>
  <c r="H182" i="2"/>
  <c r="H170" i="2"/>
  <c r="H158" i="2"/>
  <c r="I158" i="2" s="1"/>
  <c r="H146" i="2"/>
  <c r="H134" i="2"/>
  <c r="H122" i="2"/>
  <c r="H110" i="2"/>
  <c r="H98" i="2"/>
  <c r="H86" i="2"/>
  <c r="H74" i="2"/>
  <c r="H62" i="2"/>
  <c r="I62" i="2" s="1"/>
  <c r="J62" i="2" s="1"/>
  <c r="H50" i="2"/>
  <c r="I50" i="2" s="1"/>
  <c r="H38" i="2"/>
  <c r="H26" i="2"/>
  <c r="H14" i="2"/>
  <c r="H517" i="2"/>
  <c r="H505" i="2"/>
  <c r="H493" i="2"/>
  <c r="H481" i="2"/>
  <c r="H469" i="2"/>
  <c r="H457" i="2"/>
  <c r="H445" i="2"/>
  <c r="I445" i="2" s="1"/>
  <c r="H433" i="2"/>
  <c r="I433" i="2" s="1"/>
  <c r="H421" i="2"/>
  <c r="I421" i="2" s="1"/>
  <c r="H409" i="2"/>
  <c r="H397" i="2"/>
  <c r="H385" i="2"/>
  <c r="I385" i="2" s="1"/>
  <c r="H373" i="2"/>
  <c r="H361" i="2"/>
  <c r="I361" i="2" s="1"/>
  <c r="H349" i="2"/>
  <c r="I349" i="2" s="1"/>
  <c r="H337" i="2"/>
  <c r="H325" i="2"/>
  <c r="H313" i="2"/>
  <c r="H301" i="2"/>
  <c r="I301" i="2" s="1"/>
  <c r="H289" i="2"/>
  <c r="H277" i="2"/>
  <c r="I277" i="2" s="1"/>
  <c r="H265" i="2"/>
  <c r="H253" i="2"/>
  <c r="H241" i="2"/>
  <c r="I241" i="2" s="1"/>
  <c r="H229" i="2"/>
  <c r="H217" i="2"/>
  <c r="H205" i="2"/>
  <c r="H193" i="2"/>
  <c r="H181" i="2"/>
  <c r="H169" i="2"/>
  <c r="H157" i="2"/>
  <c r="H145" i="2"/>
  <c r="H133" i="2"/>
  <c r="H121" i="2"/>
  <c r="H109" i="2"/>
  <c r="I109" i="2" s="1"/>
  <c r="H97" i="2"/>
  <c r="I97" i="2" s="1"/>
  <c r="H85" i="2"/>
  <c r="H73" i="2"/>
  <c r="H61" i="2"/>
  <c r="H49" i="2"/>
  <c r="H37" i="2"/>
  <c r="H25" i="2"/>
  <c r="H13" i="2"/>
  <c r="H516" i="2"/>
  <c r="H504" i="2"/>
  <c r="H492" i="2"/>
  <c r="H480" i="2"/>
  <c r="I480" i="2" s="1"/>
  <c r="H468" i="2"/>
  <c r="I468" i="2" s="1"/>
  <c r="J468" i="2" s="1"/>
  <c r="H456" i="2"/>
  <c r="I456" i="2" s="1"/>
  <c r="H444" i="2"/>
  <c r="I444" i="2" s="1"/>
  <c r="H432" i="2"/>
  <c r="I432" i="2" s="1"/>
  <c r="H420" i="2"/>
  <c r="H408" i="2"/>
  <c r="H396" i="2"/>
  <c r="H384" i="2"/>
  <c r="H372" i="2"/>
  <c r="H360" i="2"/>
  <c r="H348" i="2"/>
  <c r="H336" i="2"/>
  <c r="H324" i="2"/>
  <c r="H312" i="2"/>
  <c r="I312" i="2" s="1"/>
  <c r="J312" i="2" s="1"/>
  <c r="H300" i="2"/>
  <c r="I300" i="2" s="1"/>
  <c r="H288" i="2"/>
  <c r="I288" i="2" s="1"/>
  <c r="H276" i="2"/>
  <c r="H264" i="2"/>
  <c r="I264" i="2" s="1"/>
  <c r="J264" i="2" s="1"/>
  <c r="H252" i="2"/>
  <c r="H240" i="2"/>
  <c r="H228" i="2"/>
  <c r="H216" i="2"/>
  <c r="I216" i="2" s="1"/>
  <c r="H204" i="2"/>
  <c r="H192" i="2"/>
  <c r="I192" i="2" s="1"/>
  <c r="H180" i="2"/>
  <c r="I180" i="2" s="1"/>
  <c r="H168" i="2"/>
  <c r="I168" i="2" s="1"/>
  <c r="H156" i="2"/>
  <c r="I156" i="2" s="1"/>
  <c r="H144" i="2"/>
  <c r="I144" i="2" s="1"/>
  <c r="H132" i="2"/>
  <c r="H120" i="2"/>
  <c r="H108" i="2"/>
  <c r="H96" i="2"/>
  <c r="H84" i="2"/>
  <c r="H72" i="2"/>
  <c r="H60" i="2"/>
  <c r="H48" i="2"/>
  <c r="I48" i="2" s="1"/>
  <c r="H36" i="2"/>
  <c r="I36" i="2" s="1"/>
  <c r="H24" i="2"/>
  <c r="I24" i="2" s="1"/>
  <c r="H12" i="2"/>
  <c r="I12" i="2" s="1"/>
  <c r="H514" i="2"/>
  <c r="H502" i="2"/>
  <c r="H490" i="2"/>
  <c r="H478" i="2"/>
  <c r="H466" i="2"/>
  <c r="H454" i="2"/>
  <c r="H442" i="2"/>
  <c r="H430" i="2"/>
  <c r="H418" i="2"/>
  <c r="H406" i="2"/>
  <c r="H394" i="2"/>
  <c r="H382" i="2"/>
  <c r="I382" i="2" s="1"/>
  <c r="H370" i="2"/>
  <c r="I370" i="2" s="1"/>
  <c r="H358" i="2"/>
  <c r="H346" i="2"/>
  <c r="H334" i="2"/>
  <c r="H322" i="2"/>
  <c r="H310" i="2"/>
  <c r="I310" i="2" s="1"/>
  <c r="H298" i="2"/>
  <c r="H286" i="2"/>
  <c r="H274" i="2"/>
  <c r="I274" i="2" s="1"/>
  <c r="H262" i="2"/>
  <c r="I262" i="2" s="1"/>
  <c r="H250" i="2"/>
  <c r="H238" i="2"/>
  <c r="I238" i="2" s="1"/>
  <c r="H226" i="2"/>
  <c r="I226" i="2" s="1"/>
  <c r="H214" i="2"/>
  <c r="H202" i="2"/>
  <c r="H190" i="2"/>
  <c r="H178" i="2"/>
  <c r="H166" i="2"/>
  <c r="I166" i="2" s="1"/>
  <c r="H154" i="2"/>
  <c r="H142" i="2"/>
  <c r="H130" i="2"/>
  <c r="I130" i="2" s="1"/>
  <c r="H118" i="2"/>
  <c r="I118" i="2" s="1"/>
  <c r="H106" i="2"/>
  <c r="H94" i="2"/>
  <c r="I94" i="2" s="1"/>
  <c r="H82" i="2"/>
  <c r="I82" i="2" s="1"/>
  <c r="H70" i="2"/>
  <c r="H58" i="2"/>
  <c r="H46" i="2"/>
  <c r="H34" i="2"/>
  <c r="H22" i="2"/>
  <c r="I22" i="2" s="1"/>
  <c r="H10" i="2"/>
  <c r="H525" i="2"/>
  <c r="I525" i="2" s="1"/>
  <c r="H513" i="2"/>
  <c r="I513" i="2" s="1"/>
  <c r="H501" i="2"/>
  <c r="I501" i="2" s="1"/>
  <c r="H489" i="2"/>
  <c r="H477" i="2"/>
  <c r="H465" i="2"/>
  <c r="I465" i="2" s="1"/>
  <c r="H453" i="2"/>
  <c r="H441" i="2"/>
  <c r="H429" i="2"/>
  <c r="H417" i="2"/>
  <c r="I417" i="2" s="1"/>
  <c r="H405" i="2"/>
  <c r="I405" i="2" s="1"/>
  <c r="H393" i="2"/>
  <c r="I393" i="2" s="1"/>
  <c r="H381" i="2"/>
  <c r="I381" i="2" s="1"/>
  <c r="H369" i="2"/>
  <c r="I369" i="2" s="1"/>
  <c r="H357" i="2"/>
  <c r="I357" i="2" s="1"/>
  <c r="H345" i="2"/>
  <c r="H333" i="2"/>
  <c r="H321" i="2"/>
  <c r="H309" i="2"/>
  <c r="H297" i="2"/>
  <c r="H285" i="2"/>
  <c r="H273" i="2"/>
  <c r="H261" i="2"/>
  <c r="I261" i="2" s="1"/>
  <c r="H249" i="2"/>
  <c r="I249" i="2" s="1"/>
  <c r="H237" i="2"/>
  <c r="I237" i="2" s="1"/>
  <c r="H225" i="2"/>
  <c r="I225" i="2" s="1"/>
  <c r="H213" i="2"/>
  <c r="I213" i="2" s="1"/>
  <c r="H201" i="2"/>
  <c r="I201" i="2" s="1"/>
  <c r="H189" i="2"/>
  <c r="H177" i="2"/>
  <c r="H165" i="2"/>
  <c r="H153" i="2"/>
  <c r="H141" i="2"/>
  <c r="H129" i="2"/>
  <c r="H117" i="2"/>
  <c r="I117" i="2" s="1"/>
  <c r="J117" i="2" s="1"/>
  <c r="H105" i="2"/>
  <c r="I105" i="2" s="1"/>
  <c r="H93" i="2"/>
  <c r="I93" i="2" s="1"/>
  <c r="H81" i="2"/>
  <c r="I81" i="2" s="1"/>
  <c r="H69" i="2"/>
  <c r="I69" i="2" s="1"/>
  <c r="H57" i="2"/>
  <c r="I57" i="2" s="1"/>
  <c r="H45" i="2"/>
  <c r="I45" i="2" s="1"/>
  <c r="H33" i="2"/>
  <c r="I33" i="2" s="1"/>
  <c r="H21" i="2"/>
  <c r="H9" i="2"/>
  <c r="H243" i="2"/>
  <c r="I243" i="2" s="1"/>
  <c r="I449" i="2"/>
  <c r="I113" i="2"/>
  <c r="J113" i="2" s="1"/>
  <c r="H266" i="2"/>
  <c r="I266" i="2" s="1"/>
  <c r="I289" i="2"/>
  <c r="I516" i="2"/>
  <c r="I504" i="2"/>
  <c r="I492" i="2"/>
  <c r="I420" i="2"/>
  <c r="I408" i="2"/>
  <c r="I396" i="2"/>
  <c r="I384" i="2"/>
  <c r="I372" i="2"/>
  <c r="I360" i="2"/>
  <c r="I348" i="2"/>
  <c r="I336" i="2"/>
  <c r="I324" i="2"/>
  <c r="I515" i="2"/>
  <c r="I503" i="2"/>
  <c r="J503" i="2" s="1"/>
  <c r="I491" i="2"/>
  <c r="I479" i="2"/>
  <c r="J479" i="2" s="1"/>
  <c r="I467" i="2"/>
  <c r="I455" i="2"/>
  <c r="I443" i="2"/>
  <c r="I431" i="2"/>
  <c r="I419" i="2"/>
  <c r="I407" i="2"/>
  <c r="I395" i="2"/>
  <c r="I383" i="2"/>
  <c r="I359" i="2"/>
  <c r="I347" i="2"/>
  <c r="I335" i="2"/>
  <c r="I323" i="2"/>
  <c r="I311" i="2"/>
  <c r="I410" i="2"/>
  <c r="J410" i="2" s="1"/>
  <c r="I457" i="2"/>
  <c r="I373" i="2"/>
  <c r="I388" i="2"/>
  <c r="I489" i="2"/>
  <c r="I477" i="2"/>
  <c r="I453" i="2"/>
  <c r="I441" i="2"/>
  <c r="I429" i="2"/>
  <c r="I345" i="2"/>
  <c r="I333" i="2"/>
  <c r="I321" i="2"/>
  <c r="I309" i="2"/>
  <c r="I297" i="2"/>
  <c r="J297" i="2" s="1"/>
  <c r="I285" i="2"/>
  <c r="J285" i="2" s="1"/>
  <c r="I273" i="2"/>
  <c r="I189" i="2"/>
  <c r="J189" i="2" s="1"/>
  <c r="I177" i="2"/>
  <c r="J177" i="2" s="1"/>
  <c r="I165" i="2"/>
  <c r="J165" i="2" s="1"/>
  <c r="I153" i="2"/>
  <c r="J153" i="2" s="1"/>
  <c r="I141" i="2"/>
  <c r="J141" i="2" s="1"/>
  <c r="I129" i="2"/>
  <c r="I21" i="2"/>
  <c r="I9" i="2"/>
  <c r="I371" i="2"/>
  <c r="I469" i="2"/>
  <c r="I524" i="2"/>
  <c r="I512" i="2"/>
  <c r="I500" i="2"/>
  <c r="J500" i="2" s="1"/>
  <c r="I488" i="2"/>
  <c r="I476" i="2"/>
  <c r="I464" i="2"/>
  <c r="I523" i="2"/>
  <c r="I511" i="2"/>
  <c r="I499" i="2"/>
  <c r="I463" i="2"/>
  <c r="I451" i="2"/>
  <c r="I327" i="2"/>
  <c r="I397" i="2"/>
  <c r="I325" i="2"/>
  <c r="I522" i="2"/>
  <c r="I510" i="2"/>
  <c r="I498" i="2"/>
  <c r="I486" i="2"/>
  <c r="I474" i="2"/>
  <c r="I462" i="2"/>
  <c r="I305" i="2"/>
  <c r="I481" i="2"/>
  <c r="I409" i="2"/>
  <c r="I313" i="2"/>
  <c r="J313" i="2" s="1"/>
  <c r="I521" i="2"/>
  <c r="I509" i="2"/>
  <c r="I497" i="2"/>
  <c r="J497" i="2" s="1"/>
  <c r="I485" i="2"/>
  <c r="I473" i="2"/>
  <c r="I461" i="2"/>
  <c r="I437" i="2"/>
  <c r="I425" i="2"/>
  <c r="I389" i="2"/>
  <c r="I353" i="2"/>
  <c r="I341" i="2"/>
  <c r="I329" i="2"/>
  <c r="I317" i="2"/>
  <c r="I293" i="2"/>
  <c r="J293" i="2" s="1"/>
  <c r="I281" i="2"/>
  <c r="J281" i="2" s="1"/>
  <c r="I245" i="2"/>
  <c r="I209" i="2"/>
  <c r="I197" i="2"/>
  <c r="J197" i="2" s="1"/>
  <c r="I185" i="2"/>
  <c r="J185" i="2" s="1"/>
  <c r="I173" i="2"/>
  <c r="I161" i="2"/>
  <c r="J161" i="2" s="1"/>
  <c r="I149" i="2"/>
  <c r="J149" i="2" s="1"/>
  <c r="I517" i="2"/>
  <c r="I337" i="2"/>
  <c r="I520" i="2"/>
  <c r="I508" i="2"/>
  <c r="J508" i="2" s="1"/>
  <c r="I496" i="2"/>
  <c r="I472" i="2"/>
  <c r="J472" i="2" s="1"/>
  <c r="I436" i="2"/>
  <c r="I424" i="2"/>
  <c r="I400" i="2"/>
  <c r="I376" i="2"/>
  <c r="I364" i="2"/>
  <c r="I352" i="2"/>
  <c r="I328" i="2"/>
  <c r="I292" i="2"/>
  <c r="I280" i="2"/>
  <c r="I505" i="2"/>
  <c r="I483" i="2"/>
  <c r="I459" i="2"/>
  <c r="I447" i="2"/>
  <c r="I423" i="2"/>
  <c r="J423" i="2" s="1"/>
  <c r="I411" i="2"/>
  <c r="I375" i="2"/>
  <c r="I339" i="2"/>
  <c r="I315" i="2"/>
  <c r="J315" i="2" s="1"/>
  <c r="I303" i="2"/>
  <c r="I291" i="2"/>
  <c r="I279" i="2"/>
  <c r="J279" i="2" s="1"/>
  <c r="I493" i="2"/>
  <c r="I518" i="2"/>
  <c r="J518" i="2" s="1"/>
  <c r="I506" i="2"/>
  <c r="J506" i="2" s="1"/>
  <c r="I482" i="2"/>
  <c r="I434" i="2"/>
  <c r="I422" i="2"/>
  <c r="I398" i="2"/>
  <c r="I386" i="2"/>
  <c r="I374" i="2"/>
  <c r="J374" i="2" s="1"/>
  <c r="I362" i="2"/>
  <c r="J362" i="2" s="1"/>
  <c r="I350" i="2"/>
  <c r="J350" i="2" s="1"/>
  <c r="I338" i="2"/>
  <c r="I471" i="2"/>
  <c r="I452" i="2"/>
  <c r="I440" i="2"/>
  <c r="I428" i="2"/>
  <c r="I416" i="2"/>
  <c r="I380" i="2"/>
  <c r="I368" i="2"/>
  <c r="I356" i="2"/>
  <c r="I344" i="2"/>
  <c r="I332" i="2"/>
  <c r="I320" i="2"/>
  <c r="I308" i="2"/>
  <c r="J308" i="2" s="1"/>
  <c r="I296" i="2"/>
  <c r="I284" i="2"/>
  <c r="I272" i="2"/>
  <c r="J272" i="2" s="1"/>
  <c r="I236" i="2"/>
  <c r="I224" i="2"/>
  <c r="I212" i="2"/>
  <c r="I200" i="2"/>
  <c r="I188" i="2"/>
  <c r="J188" i="2" s="1"/>
  <c r="I176" i="2"/>
  <c r="I164" i="2"/>
  <c r="I152" i="2"/>
  <c r="I140" i="2"/>
  <c r="I128" i="2"/>
  <c r="I92" i="2"/>
  <c r="I80" i="2"/>
  <c r="I68" i="2"/>
  <c r="I56" i="2"/>
  <c r="I44" i="2"/>
  <c r="J44" i="2" s="1"/>
  <c r="I32" i="2"/>
  <c r="I20" i="2"/>
  <c r="I8" i="2"/>
  <c r="I287" i="2"/>
  <c r="I265" i="2"/>
  <c r="I240" i="2"/>
  <c r="I101" i="2"/>
  <c r="I439" i="2"/>
  <c r="I427" i="2"/>
  <c r="I415" i="2"/>
  <c r="I403" i="2"/>
  <c r="I391" i="2"/>
  <c r="I379" i="2"/>
  <c r="I367" i="2"/>
  <c r="I355" i="2"/>
  <c r="I319" i="2"/>
  <c r="I307" i="2"/>
  <c r="I295" i="2"/>
  <c r="I283" i="2"/>
  <c r="I271" i="2"/>
  <c r="J271" i="2" s="1"/>
  <c r="I259" i="2"/>
  <c r="I247" i="2"/>
  <c r="I235" i="2"/>
  <c r="I223" i="2"/>
  <c r="I211" i="2"/>
  <c r="I175" i="2"/>
  <c r="J175" i="2" s="1"/>
  <c r="I163" i="2"/>
  <c r="J163" i="2" s="1"/>
  <c r="I151" i="2"/>
  <c r="I139" i="2"/>
  <c r="I127" i="2"/>
  <c r="J127" i="2" s="1"/>
  <c r="I115" i="2"/>
  <c r="I103" i="2"/>
  <c r="I91" i="2"/>
  <c r="I79" i="2"/>
  <c r="I67" i="2"/>
  <c r="I31" i="2"/>
  <c r="I19" i="2"/>
  <c r="I7" i="2"/>
  <c r="H2" i="2"/>
  <c r="I450" i="2"/>
  <c r="J450" i="2" s="1"/>
  <c r="I414" i="2"/>
  <c r="I402" i="2"/>
  <c r="I390" i="2"/>
  <c r="I378" i="2"/>
  <c r="I366" i="2"/>
  <c r="I354" i="2"/>
  <c r="I342" i="2"/>
  <c r="I330" i="2"/>
  <c r="I318" i="2"/>
  <c r="I306" i="2"/>
  <c r="J306" i="2" s="1"/>
  <c r="I270" i="2"/>
  <c r="I258" i="2"/>
  <c r="I246" i="2"/>
  <c r="I234" i="2"/>
  <c r="I222" i="2"/>
  <c r="I210" i="2"/>
  <c r="I198" i="2"/>
  <c r="I162" i="2"/>
  <c r="I150" i="2"/>
  <c r="I138" i="2"/>
  <c r="I126" i="2"/>
  <c r="I114" i="2"/>
  <c r="I102" i="2"/>
  <c r="I90" i="2"/>
  <c r="I78" i="2"/>
  <c r="I66" i="2"/>
  <c r="I54" i="2"/>
  <c r="I18" i="2"/>
  <c r="I6" i="2"/>
  <c r="I526" i="2"/>
  <c r="I514" i="2"/>
  <c r="I502" i="2"/>
  <c r="I263" i="2"/>
  <c r="I65" i="2"/>
  <c r="I232" i="2"/>
  <c r="I220" i="2"/>
  <c r="I184" i="2"/>
  <c r="J184" i="2" s="1"/>
  <c r="I148" i="2"/>
  <c r="I136" i="2"/>
  <c r="I124" i="2"/>
  <c r="I112" i="2"/>
  <c r="J112" i="2" s="1"/>
  <c r="I100" i="2"/>
  <c r="I88" i="2"/>
  <c r="I76" i="2"/>
  <c r="I40" i="2"/>
  <c r="I4" i="2"/>
  <c r="I278" i="2"/>
  <c r="I256" i="2"/>
  <c r="I53" i="2"/>
  <c r="I219" i="2"/>
  <c r="I207" i="2"/>
  <c r="I183" i="2"/>
  <c r="I171" i="2"/>
  <c r="I159" i="2"/>
  <c r="I147" i="2"/>
  <c r="I135" i="2"/>
  <c r="I123" i="2"/>
  <c r="I111" i="2"/>
  <c r="I75" i="2"/>
  <c r="I63" i="2"/>
  <c r="I39" i="2"/>
  <c r="I27" i="2"/>
  <c r="J27" i="2" s="1"/>
  <c r="I15" i="2"/>
  <c r="I3" i="2"/>
  <c r="I299" i="2"/>
  <c r="I41" i="2"/>
  <c r="I242" i="2"/>
  <c r="I230" i="2"/>
  <c r="I218" i="2"/>
  <c r="I182" i="2"/>
  <c r="J182" i="2" s="1"/>
  <c r="I170" i="2"/>
  <c r="I146" i="2"/>
  <c r="I134" i="2"/>
  <c r="I122" i="2"/>
  <c r="I110" i="2"/>
  <c r="I98" i="2"/>
  <c r="I86" i="2"/>
  <c r="I74" i="2"/>
  <c r="I38" i="2"/>
  <c r="I26" i="2"/>
  <c r="I14" i="2"/>
  <c r="I276" i="2"/>
  <c r="I254" i="2"/>
  <c r="I29" i="2"/>
  <c r="I229" i="2"/>
  <c r="I217" i="2"/>
  <c r="I205" i="2"/>
  <c r="I193" i="2"/>
  <c r="I181" i="2"/>
  <c r="I169" i="2"/>
  <c r="I157" i="2"/>
  <c r="I145" i="2"/>
  <c r="I133" i="2"/>
  <c r="I121" i="2"/>
  <c r="I85" i="2"/>
  <c r="I73" i="2"/>
  <c r="I61" i="2"/>
  <c r="I49" i="2"/>
  <c r="I37" i="2"/>
  <c r="I25" i="2"/>
  <c r="I13" i="2"/>
  <c r="I275" i="2"/>
  <c r="I253" i="2"/>
  <c r="I17" i="2"/>
  <c r="I228" i="2"/>
  <c r="I204" i="2"/>
  <c r="I132" i="2"/>
  <c r="I120" i="2"/>
  <c r="I108" i="2"/>
  <c r="I96" i="2"/>
  <c r="I84" i="2"/>
  <c r="I72" i="2"/>
  <c r="I60" i="2"/>
  <c r="I252" i="2"/>
  <c r="I5" i="2"/>
  <c r="I251" i="2"/>
  <c r="I239" i="2"/>
  <c r="I227" i="2"/>
  <c r="I215" i="2"/>
  <c r="I203" i="2"/>
  <c r="I191" i="2"/>
  <c r="I179" i="2"/>
  <c r="I167" i="2"/>
  <c r="I155" i="2"/>
  <c r="I143" i="2"/>
  <c r="I131" i="2"/>
  <c r="J131" i="2" s="1"/>
  <c r="I119" i="2"/>
  <c r="I107" i="2"/>
  <c r="I95" i="2"/>
  <c r="I83" i="2"/>
  <c r="I71" i="2"/>
  <c r="I59" i="2"/>
  <c r="I47" i="2"/>
  <c r="I35" i="2"/>
  <c r="I23" i="2"/>
  <c r="I11" i="2"/>
  <c r="I137" i="2"/>
  <c r="I490" i="2"/>
  <c r="I478" i="2"/>
  <c r="I466" i="2"/>
  <c r="I454" i="2"/>
  <c r="I442" i="2"/>
  <c r="I430" i="2"/>
  <c r="I418" i="2"/>
  <c r="I406" i="2"/>
  <c r="I394" i="2"/>
  <c r="I358" i="2"/>
  <c r="I346" i="2"/>
  <c r="I334" i="2"/>
  <c r="I322" i="2"/>
  <c r="I298" i="2"/>
  <c r="I286" i="2"/>
  <c r="I250" i="2"/>
  <c r="I214" i="2"/>
  <c r="I202" i="2"/>
  <c r="I190" i="2"/>
  <c r="I178" i="2"/>
  <c r="I154" i="2"/>
  <c r="I142" i="2"/>
  <c r="I106" i="2"/>
  <c r="I70" i="2"/>
  <c r="I58" i="2"/>
  <c r="I46" i="2"/>
  <c r="I34" i="2"/>
  <c r="I10" i="2"/>
  <c r="I267" i="2"/>
  <c r="I244" i="2"/>
  <c r="I125" i="2"/>
  <c r="K44" i="2"/>
  <c r="K508" i="2"/>
  <c r="K479" i="2"/>
  <c r="K313" i="2"/>
  <c r="K423" i="2"/>
  <c r="K450" i="2"/>
  <c r="K472" i="2"/>
  <c r="K503" i="2"/>
  <c r="K293" i="2"/>
  <c r="K184" i="2"/>
  <c r="K281" i="2"/>
  <c r="K186" i="2"/>
  <c r="K306" i="2"/>
  <c r="K188" i="2"/>
  <c r="K272" i="2"/>
  <c r="K308" i="2"/>
  <c r="K153" i="2"/>
  <c r="K189" i="2"/>
  <c r="K285" i="2"/>
  <c r="K297" i="2"/>
  <c r="K27" i="2"/>
  <c r="K518" i="2"/>
  <c r="K506" i="2"/>
  <c r="K470" i="2"/>
  <c r="K446" i="2"/>
  <c r="K410" i="2"/>
  <c r="K374" i="2"/>
  <c r="J69" i="2" l="1"/>
  <c r="K69" i="2"/>
  <c r="J158" i="2"/>
  <c r="K158" i="2"/>
  <c r="J316" i="2"/>
  <c r="K316" i="2"/>
  <c r="J484" i="2"/>
  <c r="K484" i="2"/>
  <c r="J304" i="2"/>
  <c r="K304" i="2"/>
  <c r="J160" i="2"/>
  <c r="K160" i="2"/>
  <c r="J448" i="2"/>
  <c r="K448" i="2"/>
  <c r="J81" i="2"/>
  <c r="K81" i="2"/>
  <c r="J172" i="2"/>
  <c r="K172" i="2"/>
  <c r="J309" i="2"/>
  <c r="K309" i="2"/>
  <c r="K175" i="2"/>
  <c r="K112" i="2"/>
  <c r="K497" i="2"/>
  <c r="J280" i="2"/>
  <c r="K280" i="2"/>
  <c r="J128" i="2"/>
  <c r="K128" i="2"/>
  <c r="K315" i="2"/>
  <c r="K197" i="2"/>
  <c r="K500" i="2"/>
  <c r="K350" i="2"/>
  <c r="K185" i="2"/>
  <c r="J311" i="2"/>
  <c r="K311" i="2"/>
  <c r="J289" i="2"/>
  <c r="K289" i="2"/>
  <c r="K279" i="2"/>
  <c r="K177" i="2"/>
  <c r="K362" i="2"/>
  <c r="K165" i="2"/>
  <c r="K161" i="2"/>
  <c r="J176" i="2"/>
  <c r="K176" i="2"/>
  <c r="K149" i="2"/>
  <c r="K141" i="2"/>
  <c r="K113" i="2"/>
  <c r="J476" i="2"/>
  <c r="K476" i="2"/>
  <c r="J492" i="2"/>
  <c r="K492" i="2"/>
  <c r="J290" i="2"/>
  <c r="K290" i="2"/>
  <c r="J522" i="2"/>
  <c r="K522" i="2"/>
  <c r="K182" i="2"/>
  <c r="K131" i="2"/>
  <c r="K269" i="2"/>
  <c r="K312" i="2"/>
  <c r="K117" i="2"/>
  <c r="K264" i="2"/>
  <c r="K195" i="2"/>
  <c r="K314" i="2"/>
  <c r="K468" i="2"/>
  <c r="K62" i="2"/>
  <c r="K271" i="2"/>
  <c r="K163" i="2"/>
  <c r="K127" i="2"/>
  <c r="K82" i="2"/>
  <c r="J82" i="2"/>
  <c r="K52" i="2"/>
  <c r="J52" i="2"/>
  <c r="K302" i="2"/>
  <c r="J302" i="2"/>
  <c r="K475" i="2"/>
  <c r="J475" i="2"/>
  <c r="K382" i="2"/>
  <c r="J382" i="2"/>
  <c r="K11" i="2"/>
  <c r="J11" i="2"/>
  <c r="K155" i="2"/>
  <c r="J155" i="2"/>
  <c r="K24" i="2"/>
  <c r="J24" i="2"/>
  <c r="K168" i="2"/>
  <c r="J168" i="2"/>
  <c r="K49" i="2"/>
  <c r="J49" i="2"/>
  <c r="K193" i="2"/>
  <c r="J193" i="2"/>
  <c r="K208" i="2"/>
  <c r="J208" i="2"/>
  <c r="K42" i="2"/>
  <c r="J42" i="2"/>
  <c r="K330" i="2"/>
  <c r="J330" i="2"/>
  <c r="K415" i="2"/>
  <c r="J415" i="2"/>
  <c r="K68" i="2"/>
  <c r="J68" i="2"/>
  <c r="K212" i="2"/>
  <c r="J212" i="2"/>
  <c r="K356" i="2"/>
  <c r="J356" i="2"/>
  <c r="K363" i="2"/>
  <c r="J363" i="2"/>
  <c r="K519" i="2"/>
  <c r="J519" i="2"/>
  <c r="K412" i="2"/>
  <c r="J412" i="2"/>
  <c r="K288" i="2"/>
  <c r="J288" i="2"/>
  <c r="K425" i="2"/>
  <c r="J425" i="2"/>
  <c r="K462" i="2"/>
  <c r="J462" i="2"/>
  <c r="K487" i="2"/>
  <c r="J487" i="2"/>
  <c r="K385" i="2"/>
  <c r="J385" i="2"/>
  <c r="K261" i="2"/>
  <c r="J261" i="2"/>
  <c r="K405" i="2"/>
  <c r="J405" i="2"/>
  <c r="K433" i="2"/>
  <c r="J433" i="2"/>
  <c r="K407" i="2"/>
  <c r="J407" i="2"/>
  <c r="K226" i="2"/>
  <c r="J226" i="2"/>
  <c r="K183" i="2"/>
  <c r="J183" i="2"/>
  <c r="K344" i="2"/>
  <c r="J344" i="2"/>
  <c r="K305" i="2"/>
  <c r="J305" i="2"/>
  <c r="K106" i="2"/>
  <c r="J106" i="2"/>
  <c r="K23" i="2"/>
  <c r="J23" i="2"/>
  <c r="K167" i="2"/>
  <c r="J167" i="2"/>
  <c r="K36" i="2"/>
  <c r="J36" i="2"/>
  <c r="K180" i="2"/>
  <c r="J180" i="2"/>
  <c r="K61" i="2"/>
  <c r="J61" i="2"/>
  <c r="K205" i="2"/>
  <c r="J205" i="2"/>
  <c r="K74" i="2"/>
  <c r="J74" i="2"/>
  <c r="K218" i="2"/>
  <c r="J218" i="2"/>
  <c r="K63" i="2"/>
  <c r="J63" i="2"/>
  <c r="K207" i="2"/>
  <c r="J207" i="2"/>
  <c r="K76" i="2"/>
  <c r="J76" i="2"/>
  <c r="K220" i="2"/>
  <c r="J220" i="2"/>
  <c r="K54" i="2"/>
  <c r="J54" i="2"/>
  <c r="K198" i="2"/>
  <c r="J198" i="2"/>
  <c r="K342" i="2"/>
  <c r="J342" i="2"/>
  <c r="K139" i="2"/>
  <c r="J139" i="2"/>
  <c r="K283" i="2"/>
  <c r="J283" i="2"/>
  <c r="K427" i="2"/>
  <c r="J427" i="2"/>
  <c r="K80" i="2"/>
  <c r="J80" i="2"/>
  <c r="K224" i="2"/>
  <c r="J224" i="2"/>
  <c r="K368" i="2"/>
  <c r="J368" i="2"/>
  <c r="K326" i="2"/>
  <c r="J326" i="2"/>
  <c r="K482" i="2"/>
  <c r="J482" i="2"/>
  <c r="K375" i="2"/>
  <c r="J375" i="2"/>
  <c r="K505" i="2"/>
  <c r="J505" i="2"/>
  <c r="K424" i="2"/>
  <c r="J424" i="2"/>
  <c r="K517" i="2"/>
  <c r="J517" i="2"/>
  <c r="K437" i="2"/>
  <c r="J437" i="2"/>
  <c r="K474" i="2"/>
  <c r="J474" i="2"/>
  <c r="K499" i="2"/>
  <c r="J499" i="2"/>
  <c r="K469" i="2"/>
  <c r="J469" i="2"/>
  <c r="K129" i="2"/>
  <c r="J129" i="2"/>
  <c r="K273" i="2"/>
  <c r="J273" i="2"/>
  <c r="K417" i="2"/>
  <c r="J417" i="2"/>
  <c r="K388" i="2"/>
  <c r="J388" i="2"/>
  <c r="K419" i="2"/>
  <c r="J419" i="2"/>
  <c r="K324" i="2"/>
  <c r="J324" i="2"/>
  <c r="K480" i="2"/>
  <c r="J480" i="2"/>
  <c r="K156" i="2"/>
  <c r="J156" i="2"/>
  <c r="K318" i="2"/>
  <c r="J318" i="2"/>
  <c r="K400" i="2"/>
  <c r="J400" i="2"/>
  <c r="K395" i="2"/>
  <c r="J395" i="2"/>
  <c r="K406" i="2"/>
  <c r="J406" i="2"/>
  <c r="K35" i="2"/>
  <c r="J35" i="2"/>
  <c r="K179" i="2"/>
  <c r="J179" i="2"/>
  <c r="K48" i="2"/>
  <c r="J48" i="2"/>
  <c r="K192" i="2"/>
  <c r="J192" i="2"/>
  <c r="K73" i="2"/>
  <c r="J73" i="2"/>
  <c r="K217" i="2"/>
  <c r="J217" i="2"/>
  <c r="K86" i="2"/>
  <c r="J86" i="2"/>
  <c r="K230" i="2"/>
  <c r="J230" i="2"/>
  <c r="K75" i="2"/>
  <c r="J75" i="2"/>
  <c r="K219" i="2"/>
  <c r="J219" i="2"/>
  <c r="K88" i="2"/>
  <c r="J88" i="2"/>
  <c r="K232" i="2"/>
  <c r="J232" i="2"/>
  <c r="K66" i="2"/>
  <c r="J66" i="2"/>
  <c r="K210" i="2"/>
  <c r="J210" i="2"/>
  <c r="K354" i="2"/>
  <c r="J354" i="2"/>
  <c r="K7" i="2"/>
  <c r="J7" i="2"/>
  <c r="K151" i="2"/>
  <c r="J151" i="2"/>
  <c r="K295" i="2"/>
  <c r="J295" i="2"/>
  <c r="K439" i="2"/>
  <c r="J439" i="2"/>
  <c r="K92" i="2"/>
  <c r="J92" i="2"/>
  <c r="K236" i="2"/>
  <c r="J236" i="2"/>
  <c r="K380" i="2"/>
  <c r="J380" i="2"/>
  <c r="K338" i="2"/>
  <c r="J338" i="2"/>
  <c r="K494" i="2"/>
  <c r="J494" i="2"/>
  <c r="K387" i="2"/>
  <c r="J387" i="2"/>
  <c r="K436" i="2"/>
  <c r="J436" i="2"/>
  <c r="K461" i="2"/>
  <c r="J461" i="2"/>
  <c r="K486" i="2"/>
  <c r="J486" i="2"/>
  <c r="K511" i="2"/>
  <c r="J511" i="2"/>
  <c r="K371" i="2"/>
  <c r="J371" i="2"/>
  <c r="K429" i="2"/>
  <c r="J429" i="2"/>
  <c r="K373" i="2"/>
  <c r="J373" i="2"/>
  <c r="K431" i="2"/>
  <c r="J431" i="2"/>
  <c r="K336" i="2"/>
  <c r="J336" i="2"/>
  <c r="K12" i="2"/>
  <c r="J12" i="2"/>
  <c r="K89" i="2"/>
  <c r="J89" i="2"/>
  <c r="K445" i="2"/>
  <c r="J445" i="2"/>
  <c r="K300" i="2"/>
  <c r="J300" i="2"/>
  <c r="K191" i="2"/>
  <c r="J191" i="2"/>
  <c r="K60" i="2"/>
  <c r="J60" i="2"/>
  <c r="K204" i="2"/>
  <c r="J204" i="2"/>
  <c r="K85" i="2"/>
  <c r="J85" i="2"/>
  <c r="K229" i="2"/>
  <c r="J229" i="2"/>
  <c r="K98" i="2"/>
  <c r="J98" i="2"/>
  <c r="K242" i="2"/>
  <c r="J242" i="2"/>
  <c r="K87" i="2"/>
  <c r="J87" i="2"/>
  <c r="K231" i="2"/>
  <c r="J231" i="2"/>
  <c r="K100" i="2"/>
  <c r="J100" i="2"/>
  <c r="K65" i="2"/>
  <c r="J65" i="2"/>
  <c r="K78" i="2"/>
  <c r="J78" i="2"/>
  <c r="K222" i="2"/>
  <c r="J222" i="2"/>
  <c r="K366" i="2"/>
  <c r="J366" i="2"/>
  <c r="K19" i="2"/>
  <c r="J19" i="2"/>
  <c r="K307" i="2"/>
  <c r="J307" i="2"/>
  <c r="K101" i="2"/>
  <c r="J101" i="2"/>
  <c r="K104" i="2"/>
  <c r="J104" i="2"/>
  <c r="K248" i="2"/>
  <c r="J248" i="2"/>
  <c r="K392" i="2"/>
  <c r="J392" i="2"/>
  <c r="K399" i="2"/>
  <c r="J399" i="2"/>
  <c r="K292" i="2"/>
  <c r="J292" i="2"/>
  <c r="K317" i="2"/>
  <c r="J317" i="2"/>
  <c r="K473" i="2"/>
  <c r="J473" i="2"/>
  <c r="K498" i="2"/>
  <c r="J498" i="2"/>
  <c r="K523" i="2"/>
  <c r="J523" i="2"/>
  <c r="K9" i="2"/>
  <c r="J9" i="2"/>
  <c r="K441" i="2"/>
  <c r="J441" i="2"/>
  <c r="K457" i="2"/>
  <c r="J457" i="2"/>
  <c r="K443" i="2"/>
  <c r="J443" i="2"/>
  <c r="K348" i="2"/>
  <c r="J348" i="2"/>
  <c r="K504" i="2"/>
  <c r="J504" i="2"/>
  <c r="K143" i="2"/>
  <c r="J143" i="2"/>
  <c r="K30" i="2"/>
  <c r="J30" i="2"/>
  <c r="K507" i="2"/>
  <c r="J507" i="2"/>
  <c r="K361" i="2"/>
  <c r="J361" i="2"/>
  <c r="K125" i="2"/>
  <c r="J125" i="2"/>
  <c r="K418" i="2"/>
  <c r="J418" i="2"/>
  <c r="K203" i="2"/>
  <c r="J203" i="2"/>
  <c r="K72" i="2"/>
  <c r="J72" i="2"/>
  <c r="K216" i="2"/>
  <c r="J216" i="2"/>
  <c r="K97" i="2"/>
  <c r="J97" i="2"/>
  <c r="K241" i="2"/>
  <c r="J241" i="2"/>
  <c r="K110" i="2"/>
  <c r="J110" i="2"/>
  <c r="K41" i="2"/>
  <c r="J41" i="2"/>
  <c r="K99" i="2"/>
  <c r="J99" i="2"/>
  <c r="K53" i="2"/>
  <c r="J53" i="2"/>
  <c r="K90" i="2"/>
  <c r="J90" i="2"/>
  <c r="K234" i="2"/>
  <c r="J234" i="2"/>
  <c r="K378" i="2"/>
  <c r="J378" i="2"/>
  <c r="K31" i="2"/>
  <c r="J31" i="2"/>
  <c r="K319" i="2"/>
  <c r="J319" i="2"/>
  <c r="K240" i="2"/>
  <c r="J240" i="2"/>
  <c r="K116" i="2"/>
  <c r="J116" i="2"/>
  <c r="K260" i="2"/>
  <c r="J260" i="2"/>
  <c r="K404" i="2"/>
  <c r="J404" i="2"/>
  <c r="K411" i="2"/>
  <c r="J411" i="2"/>
  <c r="K460" i="2"/>
  <c r="J460" i="2"/>
  <c r="K173" i="2"/>
  <c r="J173" i="2"/>
  <c r="K329" i="2"/>
  <c r="J329" i="2"/>
  <c r="K485" i="2"/>
  <c r="J485" i="2"/>
  <c r="K510" i="2"/>
  <c r="J510" i="2"/>
  <c r="K349" i="2"/>
  <c r="J349" i="2"/>
  <c r="K21" i="2"/>
  <c r="J21" i="2"/>
  <c r="K453" i="2"/>
  <c r="J453" i="2"/>
  <c r="K455" i="2"/>
  <c r="J455" i="2"/>
  <c r="K360" i="2"/>
  <c r="J360" i="2"/>
  <c r="K516" i="2"/>
  <c r="J516" i="2"/>
  <c r="K268" i="2"/>
  <c r="J268" i="2"/>
  <c r="K174" i="2"/>
  <c r="J174" i="2"/>
  <c r="K458" i="2"/>
  <c r="J458" i="2"/>
  <c r="K393" i="2"/>
  <c r="J393" i="2"/>
  <c r="K118" i="2"/>
  <c r="J118" i="2"/>
  <c r="K154" i="2"/>
  <c r="J154" i="2"/>
  <c r="K71" i="2"/>
  <c r="J71" i="2"/>
  <c r="K109" i="2"/>
  <c r="J109" i="2"/>
  <c r="K29" i="2"/>
  <c r="J29" i="2"/>
  <c r="K122" i="2"/>
  <c r="J122" i="2"/>
  <c r="K255" i="2"/>
  <c r="J255" i="2"/>
  <c r="K111" i="2"/>
  <c r="J111" i="2"/>
  <c r="K256" i="2"/>
  <c r="J256" i="2"/>
  <c r="K124" i="2"/>
  <c r="J124" i="2"/>
  <c r="K263" i="2"/>
  <c r="J263" i="2"/>
  <c r="K102" i="2"/>
  <c r="J102" i="2"/>
  <c r="K246" i="2"/>
  <c r="J246" i="2"/>
  <c r="K390" i="2"/>
  <c r="J390" i="2"/>
  <c r="K43" i="2"/>
  <c r="J43" i="2"/>
  <c r="K187" i="2"/>
  <c r="J187" i="2"/>
  <c r="K331" i="2"/>
  <c r="J331" i="2"/>
  <c r="K265" i="2"/>
  <c r="J265" i="2"/>
  <c r="K416" i="2"/>
  <c r="J416" i="2"/>
  <c r="K493" i="2"/>
  <c r="J493" i="2"/>
  <c r="K341" i="2"/>
  <c r="J341" i="2"/>
  <c r="K464" i="2"/>
  <c r="J464" i="2"/>
  <c r="K33" i="2"/>
  <c r="J33" i="2"/>
  <c r="K321" i="2"/>
  <c r="J321" i="2"/>
  <c r="K465" i="2"/>
  <c r="J465" i="2"/>
  <c r="K467" i="2"/>
  <c r="J467" i="2"/>
  <c r="K372" i="2"/>
  <c r="J372" i="2"/>
  <c r="K370" i="2"/>
  <c r="J370" i="2"/>
  <c r="K196" i="2"/>
  <c r="J196" i="2"/>
  <c r="K351" i="2"/>
  <c r="J351" i="2"/>
  <c r="K456" i="2"/>
  <c r="J456" i="2"/>
  <c r="K274" i="2"/>
  <c r="J274" i="2"/>
  <c r="K142" i="2"/>
  <c r="J142" i="2"/>
  <c r="K215" i="2"/>
  <c r="J215" i="2"/>
  <c r="K454" i="2"/>
  <c r="J454" i="2"/>
  <c r="K121" i="2"/>
  <c r="J121" i="2"/>
  <c r="K254" i="2"/>
  <c r="J254" i="2"/>
  <c r="K134" i="2"/>
  <c r="J134" i="2"/>
  <c r="K277" i="2"/>
  <c r="J277" i="2"/>
  <c r="K123" i="2"/>
  <c r="J123" i="2"/>
  <c r="K278" i="2"/>
  <c r="J278" i="2"/>
  <c r="K136" i="2"/>
  <c r="J136" i="2"/>
  <c r="K502" i="2"/>
  <c r="J502" i="2"/>
  <c r="K114" i="2"/>
  <c r="J114" i="2"/>
  <c r="K258" i="2"/>
  <c r="J258" i="2"/>
  <c r="K402" i="2"/>
  <c r="J402" i="2"/>
  <c r="K55" i="2"/>
  <c r="J55" i="2"/>
  <c r="K199" i="2"/>
  <c r="J199" i="2"/>
  <c r="K343" i="2"/>
  <c r="J343" i="2"/>
  <c r="K287" i="2"/>
  <c r="J287" i="2"/>
  <c r="K140" i="2"/>
  <c r="J140" i="2"/>
  <c r="K284" i="2"/>
  <c r="J284" i="2"/>
  <c r="K428" i="2"/>
  <c r="J428" i="2"/>
  <c r="K386" i="2"/>
  <c r="J386" i="2"/>
  <c r="K435" i="2"/>
  <c r="J435" i="2"/>
  <c r="K328" i="2"/>
  <c r="J328" i="2"/>
  <c r="K353" i="2"/>
  <c r="J353" i="2"/>
  <c r="K509" i="2"/>
  <c r="J509" i="2"/>
  <c r="K325" i="2"/>
  <c r="J325" i="2"/>
  <c r="K45" i="2"/>
  <c r="J45" i="2"/>
  <c r="K333" i="2"/>
  <c r="J333" i="2"/>
  <c r="K477" i="2"/>
  <c r="J477" i="2"/>
  <c r="K323" i="2"/>
  <c r="J323" i="2"/>
  <c r="K384" i="2"/>
  <c r="J384" i="2"/>
  <c r="K421" i="2"/>
  <c r="J421" i="2"/>
  <c r="K194" i="2"/>
  <c r="J194" i="2"/>
  <c r="K259" i="2"/>
  <c r="J259" i="2"/>
  <c r="K413" i="2"/>
  <c r="J413" i="2"/>
  <c r="K238" i="2"/>
  <c r="J238" i="2"/>
  <c r="K267" i="2"/>
  <c r="J267" i="2"/>
  <c r="K10" i="2"/>
  <c r="J10" i="2"/>
  <c r="K84" i="2"/>
  <c r="J84" i="2"/>
  <c r="K83" i="2"/>
  <c r="J83" i="2"/>
  <c r="K322" i="2"/>
  <c r="J322" i="2"/>
  <c r="K253" i="2"/>
  <c r="J253" i="2"/>
  <c r="K299" i="2"/>
  <c r="J299" i="2"/>
  <c r="K135" i="2"/>
  <c r="J135" i="2"/>
  <c r="K4" i="2"/>
  <c r="J4" i="2"/>
  <c r="K148" i="2"/>
  <c r="J148" i="2"/>
  <c r="K514" i="2"/>
  <c r="J514" i="2"/>
  <c r="K126" i="2"/>
  <c r="J126" i="2"/>
  <c r="K270" i="2"/>
  <c r="J270" i="2"/>
  <c r="K414" i="2"/>
  <c r="J414" i="2"/>
  <c r="K67" i="2"/>
  <c r="J67" i="2"/>
  <c r="K211" i="2"/>
  <c r="J211" i="2"/>
  <c r="K355" i="2"/>
  <c r="J355" i="2"/>
  <c r="K8" i="2"/>
  <c r="J8" i="2"/>
  <c r="K152" i="2"/>
  <c r="J152" i="2"/>
  <c r="K296" i="2"/>
  <c r="J296" i="2"/>
  <c r="K440" i="2"/>
  <c r="J440" i="2"/>
  <c r="K398" i="2"/>
  <c r="J398" i="2"/>
  <c r="K291" i="2"/>
  <c r="J291" i="2"/>
  <c r="K447" i="2"/>
  <c r="J447" i="2"/>
  <c r="K340" i="2"/>
  <c r="J340" i="2"/>
  <c r="K496" i="2"/>
  <c r="J496" i="2"/>
  <c r="K209" i="2"/>
  <c r="J209" i="2"/>
  <c r="K365" i="2"/>
  <c r="J365" i="2"/>
  <c r="K521" i="2"/>
  <c r="J521" i="2"/>
  <c r="K397" i="2"/>
  <c r="J397" i="2"/>
  <c r="K488" i="2"/>
  <c r="J488" i="2"/>
  <c r="K57" i="2"/>
  <c r="J57" i="2"/>
  <c r="K201" i="2"/>
  <c r="J201" i="2"/>
  <c r="K345" i="2"/>
  <c r="J345" i="2"/>
  <c r="K489" i="2"/>
  <c r="J489" i="2"/>
  <c r="K335" i="2"/>
  <c r="J335" i="2"/>
  <c r="K491" i="2"/>
  <c r="J491" i="2"/>
  <c r="K396" i="2"/>
  <c r="J396" i="2"/>
  <c r="K266" i="2"/>
  <c r="J266" i="2"/>
  <c r="K50" i="2"/>
  <c r="J50" i="2"/>
  <c r="K403" i="2"/>
  <c r="J403" i="2"/>
  <c r="K105" i="2"/>
  <c r="J105" i="2"/>
  <c r="K394" i="2"/>
  <c r="J394" i="2"/>
  <c r="K244" i="2"/>
  <c r="J244" i="2"/>
  <c r="K430" i="2"/>
  <c r="J430" i="2"/>
  <c r="K298" i="2"/>
  <c r="J298" i="2"/>
  <c r="K22" i="2"/>
  <c r="J22" i="2"/>
  <c r="K227" i="2"/>
  <c r="J227" i="2"/>
  <c r="K466" i="2"/>
  <c r="J466" i="2"/>
  <c r="K276" i="2"/>
  <c r="J276" i="2"/>
  <c r="K46" i="2"/>
  <c r="J46" i="2"/>
  <c r="K107" i="2"/>
  <c r="J107" i="2"/>
  <c r="K145" i="2"/>
  <c r="J145" i="2"/>
  <c r="K3" i="2"/>
  <c r="J3" i="2"/>
  <c r="K147" i="2"/>
  <c r="J147" i="2"/>
  <c r="K16" i="2"/>
  <c r="J16" i="2"/>
  <c r="K526" i="2"/>
  <c r="J526" i="2"/>
  <c r="K138" i="2"/>
  <c r="J138" i="2"/>
  <c r="K426" i="2"/>
  <c r="J426" i="2"/>
  <c r="K79" i="2"/>
  <c r="J79" i="2"/>
  <c r="K223" i="2"/>
  <c r="J223" i="2"/>
  <c r="K367" i="2"/>
  <c r="J367" i="2"/>
  <c r="K20" i="2"/>
  <c r="J20" i="2"/>
  <c r="K164" i="2"/>
  <c r="J164" i="2"/>
  <c r="K452" i="2"/>
  <c r="J452" i="2"/>
  <c r="K422" i="2"/>
  <c r="J422" i="2"/>
  <c r="K303" i="2"/>
  <c r="J303" i="2"/>
  <c r="K459" i="2"/>
  <c r="J459" i="2"/>
  <c r="K352" i="2"/>
  <c r="J352" i="2"/>
  <c r="K221" i="2"/>
  <c r="J221" i="2"/>
  <c r="K377" i="2"/>
  <c r="J377" i="2"/>
  <c r="K327" i="2"/>
  <c r="J327" i="2"/>
  <c r="K213" i="2"/>
  <c r="J213" i="2"/>
  <c r="K357" i="2"/>
  <c r="J357" i="2"/>
  <c r="K501" i="2"/>
  <c r="J501" i="2"/>
  <c r="K347" i="2"/>
  <c r="J347" i="2"/>
  <c r="K408" i="2"/>
  <c r="J408" i="2"/>
  <c r="K181" i="2"/>
  <c r="J181" i="2"/>
  <c r="K56" i="2"/>
  <c r="J56" i="2"/>
  <c r="K301" i="2"/>
  <c r="J301" i="2"/>
  <c r="K250" i="2"/>
  <c r="J250" i="2"/>
  <c r="K130" i="2"/>
  <c r="J130" i="2"/>
  <c r="K286" i="2"/>
  <c r="J286" i="2"/>
  <c r="K442" i="2"/>
  <c r="J442" i="2"/>
  <c r="K166" i="2"/>
  <c r="J166" i="2"/>
  <c r="K17" i="2"/>
  <c r="J17" i="2"/>
  <c r="K95" i="2"/>
  <c r="J95" i="2"/>
  <c r="K133" i="2"/>
  <c r="J133" i="2"/>
  <c r="K190" i="2"/>
  <c r="J190" i="2"/>
  <c r="K251" i="2"/>
  <c r="J251" i="2"/>
  <c r="K14" i="2"/>
  <c r="J14" i="2"/>
  <c r="K202" i="2"/>
  <c r="J202" i="2"/>
  <c r="K119" i="2"/>
  <c r="J119" i="2"/>
  <c r="K13" i="2"/>
  <c r="J13" i="2"/>
  <c r="K170" i="2"/>
  <c r="J170" i="2"/>
  <c r="K28" i="2"/>
  <c r="J28" i="2"/>
  <c r="K150" i="2"/>
  <c r="J150" i="2"/>
  <c r="K438" i="2"/>
  <c r="J438" i="2"/>
  <c r="K91" i="2"/>
  <c r="J91" i="2"/>
  <c r="K235" i="2"/>
  <c r="J235" i="2"/>
  <c r="K379" i="2"/>
  <c r="J379" i="2"/>
  <c r="K32" i="2"/>
  <c r="J32" i="2"/>
  <c r="K320" i="2"/>
  <c r="J320" i="2"/>
  <c r="K471" i="2"/>
  <c r="J471" i="2"/>
  <c r="K434" i="2"/>
  <c r="J434" i="2"/>
  <c r="K483" i="2"/>
  <c r="J483" i="2"/>
  <c r="K364" i="2"/>
  <c r="J364" i="2"/>
  <c r="K520" i="2"/>
  <c r="J520" i="2"/>
  <c r="K233" i="2"/>
  <c r="J233" i="2"/>
  <c r="K389" i="2"/>
  <c r="J389" i="2"/>
  <c r="K409" i="2"/>
  <c r="J409" i="2"/>
  <c r="K451" i="2"/>
  <c r="J451" i="2"/>
  <c r="K512" i="2"/>
  <c r="J512" i="2"/>
  <c r="K225" i="2"/>
  <c r="J225" i="2"/>
  <c r="K369" i="2"/>
  <c r="J369" i="2"/>
  <c r="K513" i="2"/>
  <c r="J513" i="2"/>
  <c r="K359" i="2"/>
  <c r="J359" i="2"/>
  <c r="K515" i="2"/>
  <c r="J515" i="2"/>
  <c r="K420" i="2"/>
  <c r="J420" i="2"/>
  <c r="K449" i="2"/>
  <c r="J449" i="2"/>
  <c r="K37" i="2"/>
  <c r="J37" i="2"/>
  <c r="K39" i="2"/>
  <c r="J39" i="2"/>
  <c r="K115" i="2"/>
  <c r="J115" i="2"/>
  <c r="K200" i="2"/>
  <c r="J200" i="2"/>
  <c r="K257" i="2"/>
  <c r="J257" i="2"/>
  <c r="K249" i="2"/>
  <c r="J249" i="2"/>
  <c r="K94" i="2"/>
  <c r="J94" i="2"/>
  <c r="K262" i="2"/>
  <c r="J262" i="2"/>
  <c r="K47" i="2"/>
  <c r="J47" i="2"/>
  <c r="K59" i="2"/>
  <c r="J59" i="2"/>
  <c r="K228" i="2"/>
  <c r="J228" i="2"/>
  <c r="K310" i="2"/>
  <c r="J310" i="2"/>
  <c r="K96" i="2"/>
  <c r="J96" i="2"/>
  <c r="K34" i="2"/>
  <c r="J34" i="2"/>
  <c r="K178" i="2"/>
  <c r="J178" i="2"/>
  <c r="K239" i="2"/>
  <c r="J239" i="2"/>
  <c r="K108" i="2"/>
  <c r="J108" i="2"/>
  <c r="K146" i="2"/>
  <c r="J146" i="2"/>
  <c r="K334" i="2"/>
  <c r="J334" i="2"/>
  <c r="K478" i="2"/>
  <c r="J478" i="2"/>
  <c r="K120" i="2"/>
  <c r="J120" i="2"/>
  <c r="K275" i="2"/>
  <c r="J275" i="2"/>
  <c r="K206" i="2"/>
  <c r="K51" i="2"/>
  <c r="K77" i="2"/>
  <c r="K58" i="2"/>
  <c r="J58" i="2"/>
  <c r="K346" i="2"/>
  <c r="J346" i="2"/>
  <c r="K490" i="2"/>
  <c r="J490" i="2"/>
  <c r="K5" i="2"/>
  <c r="J5" i="2"/>
  <c r="K132" i="2"/>
  <c r="J132" i="2"/>
  <c r="K157" i="2"/>
  <c r="J157" i="2"/>
  <c r="K26" i="2"/>
  <c r="J26" i="2"/>
  <c r="K15" i="2"/>
  <c r="J15" i="2"/>
  <c r="K159" i="2"/>
  <c r="J159" i="2"/>
  <c r="K6" i="2"/>
  <c r="J6" i="2"/>
  <c r="K294" i="2"/>
  <c r="J294" i="2"/>
  <c r="K64" i="2"/>
  <c r="K282" i="2"/>
  <c r="K70" i="2"/>
  <c r="J70" i="2"/>
  <c r="K214" i="2"/>
  <c r="J214" i="2"/>
  <c r="K358" i="2"/>
  <c r="J358" i="2"/>
  <c r="K137" i="2"/>
  <c r="J137" i="2"/>
  <c r="K252" i="2"/>
  <c r="J252" i="2"/>
  <c r="K144" i="2"/>
  <c r="J144" i="2"/>
  <c r="K25" i="2"/>
  <c r="J25" i="2"/>
  <c r="K169" i="2"/>
  <c r="J169" i="2"/>
  <c r="K38" i="2"/>
  <c r="J38" i="2"/>
  <c r="K171" i="2"/>
  <c r="J171" i="2"/>
  <c r="K40" i="2"/>
  <c r="J40" i="2"/>
  <c r="K18" i="2"/>
  <c r="J18" i="2"/>
  <c r="K162" i="2"/>
  <c r="J162" i="2"/>
  <c r="K103" i="2"/>
  <c r="J103" i="2"/>
  <c r="K247" i="2"/>
  <c r="J247" i="2"/>
  <c r="K391" i="2"/>
  <c r="J391" i="2"/>
  <c r="K332" i="2"/>
  <c r="J332" i="2"/>
  <c r="K339" i="2"/>
  <c r="J339" i="2"/>
  <c r="K495" i="2"/>
  <c r="J495" i="2"/>
  <c r="K376" i="2"/>
  <c r="J376" i="2"/>
  <c r="K337" i="2"/>
  <c r="J337" i="2"/>
  <c r="K245" i="2"/>
  <c r="J245" i="2"/>
  <c r="K401" i="2"/>
  <c r="J401" i="2"/>
  <c r="K481" i="2"/>
  <c r="J481" i="2"/>
  <c r="K463" i="2"/>
  <c r="J463" i="2"/>
  <c r="K524" i="2"/>
  <c r="J524" i="2"/>
  <c r="K93" i="2"/>
  <c r="J93" i="2"/>
  <c r="K237" i="2"/>
  <c r="J237" i="2"/>
  <c r="K381" i="2"/>
  <c r="J381" i="2"/>
  <c r="K525" i="2"/>
  <c r="J525" i="2"/>
  <c r="K383" i="2"/>
  <c r="J383" i="2"/>
  <c r="K432" i="2"/>
  <c r="J432" i="2"/>
  <c r="K444" i="2"/>
  <c r="J444" i="2"/>
  <c r="K243" i="2"/>
  <c r="J243" i="2"/>
  <c r="I2" i="2"/>
  <c r="Z2" i="2" l="1"/>
  <c r="K2" i="2"/>
  <c r="J2" i="2"/>
</calcChain>
</file>

<file path=xl/sharedStrings.xml><?xml version="1.0" encoding="utf-8"?>
<sst xmlns="http://schemas.openxmlformats.org/spreadsheetml/2006/main" count="2197" uniqueCount="56">
  <si>
    <t>Country</t>
  </si>
  <si>
    <t>Product</t>
  </si>
  <si>
    <t>Units Sold</t>
  </si>
  <si>
    <t>Revenue</t>
  </si>
  <si>
    <t>Cost</t>
  </si>
  <si>
    <t>Profit</t>
  </si>
  <si>
    <t>Date</t>
  </si>
  <si>
    <t>Month</t>
  </si>
  <si>
    <t>India</t>
  </si>
  <si>
    <t>Chocolate Chip</t>
  </si>
  <si>
    <t>Fortune Cookie</t>
  </si>
  <si>
    <t>Oatmeal Raisin</t>
  </si>
  <si>
    <t>Snickerdoodle</t>
  </si>
  <si>
    <t>Sugar</t>
  </si>
  <si>
    <t>White Chocolate Macadamia Nut</t>
  </si>
  <si>
    <t>United Kingdom</t>
  </si>
  <si>
    <t>Philippines</t>
  </si>
  <si>
    <t>Malaysia</t>
  </si>
  <si>
    <t>United States</t>
  </si>
  <si>
    <t>Column1</t>
  </si>
  <si>
    <t>Profit Range</t>
  </si>
  <si>
    <t>Quantity Range</t>
  </si>
  <si>
    <t>Quantity</t>
  </si>
  <si>
    <t>Country ID</t>
  </si>
  <si>
    <t>Date Text</t>
  </si>
  <si>
    <t>Delete Unwanted Space</t>
  </si>
  <si>
    <t>Date Text 2</t>
  </si>
  <si>
    <t>MIN PROFIT</t>
  </si>
  <si>
    <t>MAX PROFIT</t>
  </si>
  <si>
    <t>SUM PROFIT</t>
  </si>
  <si>
    <t>SUM PROFIT IF PROFIT &gt;1000</t>
  </si>
  <si>
    <t>SUM PROFIT IF PROFIT &gt;1000 AND IF PRODUCT = CHOCOLATE CHIP</t>
  </si>
  <si>
    <t>COUNT IF CHOCOLATE CHIP</t>
  </si>
  <si>
    <t>COUNT IFS CHOCOLATE CHIP &amp; INDIA</t>
  </si>
  <si>
    <t>Row Labels</t>
  </si>
  <si>
    <t>Grand Total</t>
  </si>
  <si>
    <t>Sum of Profit</t>
  </si>
  <si>
    <t>Column Labels</t>
  </si>
  <si>
    <t>Sum of Revenue</t>
  </si>
  <si>
    <t>Sum of Quantity</t>
  </si>
  <si>
    <t>01</t>
  </si>
  <si>
    <t>02</t>
  </si>
  <si>
    <t>03</t>
  </si>
  <si>
    <t>04</t>
  </si>
  <si>
    <t>05</t>
  </si>
  <si>
    <t>06</t>
  </si>
  <si>
    <t>07</t>
  </si>
  <si>
    <t>08</t>
  </si>
  <si>
    <t>09</t>
  </si>
  <si>
    <t>10</t>
  </si>
  <si>
    <t>11</t>
  </si>
  <si>
    <t>12</t>
  </si>
  <si>
    <t>TOTAL PROFIT</t>
  </si>
  <si>
    <t>TOTAL QUANTITY</t>
  </si>
  <si>
    <t>TOTAL REVENUE</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</si>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</sst>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44" formatCode="_(&quot;$&quot;* #,##0.00_);_(&quot;$&quot;* \(#,##0.00\);_(&quot;$&quot;* &quot;-&quot;??_);_(@_)"/>
    <numFmt numFmtId="43" formatCode="_(* #,##0.00_);_(* \(#,##0.00\);_(* &quot;-&quot;??_);_(@_)"/>
    <numFmt numFmtId="164" formatCode="[$-409]mmmm\-yy;@"/>
    <numFmt numFmtId="165" formatCode="_-[$€-2]\ * #,##0.00_-;\-[$€-2]\ * #,##0.00_-;_-[$€-2]\ * &quot;-&quot;??_-;_-@_-"/>
    <numFmt numFmtId="166" formatCode="_(* #,##0_);_(* \(#,##0\);_(* &quot;-&quot;??_);_(@_)"/>
    <numFmt numFmtId="167" formatCode="_(&quot;$&quot;* #,##0_);_(&quot;$&quot;* \(#,##0\);_(&quot;$&quot;* &quot;-&quot;??_);_(@_)"/>
    <numFmt numFmtId="168" formatCode="[$-F800]dddd\,\ mmmm\ dd\,\ yyyy"/>
    <numFmt numFmtId="169" formatCode="yyyy\-mm\-dd;@"/>
  </numFmts>
  <fonts count="10" x14ac:knownFonts="1">
    <font>
      <sz val="12"/>
      <color theme="1"/>
      <name val="Corbel"/>
      <family val="2"/>
      <scheme val="minor"/>
    </font>
    <font>
      <sz val="12"/>
      <color theme="1"/>
      <name val="Corbel"/>
      <family val="2"/>
      <scheme val="minor"/>
    </font>
    <font>
      <sz val="8"/>
      <name val="Corbel"/>
      <family val="2"/>
      <scheme val="minor"/>
    </font>
    <font>
      <sz val="12"/>
      <color theme="1"/>
      <name val="Arial"/>
      <family val="2"/>
    </font>
    <font>
      <b/>
      <sz val="12"/>
      <color theme="1"/>
      <name val="Arial"/>
      <family val="2"/>
    </font>
    <font>
      <sz val="11"/>
      <color theme="1"/>
      <name val="Arial"/>
      <family val="2"/>
    </font>
    <font>
      <sz val="12"/>
      <color theme="0"/>
      <name val="Arial"/>
      <family val="2"/>
    </font>
    <font>
      <b/>
      <sz val="22"/>
      <color theme="1"/>
      <name val="Arial"/>
      <family val="2"/>
    </font>
    <font>
      <sz val="18"/>
      <color theme="1"/>
      <name val="Arial"/>
      <family val="2"/>
    </font>
    <font>
      <b/>
      <sz val="18"/>
      <color theme="1" tint="0.1499984740745262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7" tint="0.59999389629810485"/>
        <bgColor indexed="64"/>
      </patternFill>
    </fill>
    <fill>
      <patternFill patternType="solid">
        <fgColor theme="4" tint="-0.499984740745262"/>
        <bgColor indexed="64"/>
      </patternFill>
    </fill>
    <fill>
      <patternFill patternType="solid">
        <fgColor theme="6" tint="0.79998168889431442"/>
        <bgColor indexed="64"/>
      </patternFill>
    </fill>
  </fills>
  <borders count="15">
    <border>
      <left/>
      <right/>
      <top/>
      <bottom/>
      <diagonal/>
    </border>
    <border>
      <left style="thin">
        <color theme="4"/>
      </left>
      <right/>
      <top style="thin">
        <color theme="4"/>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7">
    <xf numFmtId="0" fontId="0" fillId="0" borderId="0" xfId="0"/>
    <xf numFmtId="0" fontId="3" fillId="2" borderId="1" xfId="0" applyFont="1" applyFill="1" applyBorder="1" applyAlignment="1">
      <alignment horizontal="center"/>
    </xf>
    <xf numFmtId="0" fontId="3" fillId="2" borderId="0" xfId="0" applyFont="1" applyFill="1" applyAlignment="1">
      <alignment horizontal="center"/>
    </xf>
    <xf numFmtId="44" fontId="3" fillId="2" borderId="0" xfId="0" applyNumberFormat="1" applyFont="1" applyFill="1" applyAlignment="1">
      <alignment horizontal="center"/>
    </xf>
    <xf numFmtId="164" fontId="3" fillId="2" borderId="0" xfId="0" applyNumberFormat="1" applyFont="1" applyFill="1" applyAlignment="1">
      <alignment horizontal="center"/>
    </xf>
    <xf numFmtId="0" fontId="3" fillId="0" borderId="0" xfId="0" applyFont="1"/>
    <xf numFmtId="44" fontId="3" fillId="2" borderId="2" xfId="2" applyFont="1" applyFill="1" applyBorder="1" applyAlignment="1">
      <alignment horizontal="center"/>
    </xf>
    <xf numFmtId="0" fontId="3" fillId="2" borderId="2" xfId="0" applyFont="1" applyFill="1" applyBorder="1" applyAlignment="1">
      <alignment horizontal="center"/>
    </xf>
    <xf numFmtId="165" fontId="3" fillId="2" borderId="2" xfId="2" applyNumberFormat="1" applyFont="1" applyFill="1" applyBorder="1" applyAlignment="1">
      <alignment horizontal="center"/>
    </xf>
    <xf numFmtId="164" fontId="3" fillId="2" borderId="2" xfId="2" applyNumberFormat="1" applyFont="1" applyFill="1" applyBorder="1" applyAlignment="1">
      <alignment horizontal="center"/>
    </xf>
    <xf numFmtId="0" fontId="4" fillId="2" borderId="4" xfId="0" applyFont="1" applyFill="1" applyBorder="1" applyAlignment="1">
      <alignment horizontal="center" vertical="center" wrapText="1"/>
    </xf>
    <xf numFmtId="44" fontId="4" fillId="2" borderId="5" xfId="0" applyNumberFormat="1" applyFont="1" applyFill="1" applyBorder="1" applyAlignment="1">
      <alignment horizontal="center" vertical="center" wrapText="1"/>
    </xf>
    <xf numFmtId="1" fontId="4" fillId="2" borderId="5" xfId="0" applyNumberFormat="1" applyFont="1" applyFill="1" applyBorder="1" applyAlignment="1">
      <alignment horizontal="center" vertical="center" wrapText="1"/>
    </xf>
    <xf numFmtId="167" fontId="4" fillId="2" borderId="5" xfId="0" applyNumberFormat="1" applyFont="1" applyFill="1" applyBorder="1" applyAlignment="1">
      <alignment horizontal="center" vertical="center" wrapText="1"/>
    </xf>
    <xf numFmtId="169" fontId="4" fillId="3" borderId="5" xfId="0" applyNumberFormat="1" applyFont="1" applyFill="1" applyBorder="1" applyAlignment="1">
      <alignment horizontal="center" vertical="center" wrapText="1"/>
    </xf>
    <xf numFmtId="168" fontId="4" fillId="3" borderId="5"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44" fontId="4" fillId="3" borderId="6" xfId="0" applyNumberFormat="1" applyFont="1" applyFill="1" applyBorder="1" applyAlignment="1">
      <alignment horizontal="center" vertical="center" wrapText="1"/>
    </xf>
    <xf numFmtId="44" fontId="4" fillId="3" borderId="5" xfId="0" applyNumberFormat="1" applyFont="1" applyFill="1" applyBorder="1" applyAlignment="1">
      <alignment horizontal="center" vertical="center" wrapText="1"/>
    </xf>
    <xf numFmtId="0" fontId="4" fillId="0" borderId="0" xfId="0" applyFont="1" applyAlignment="1">
      <alignment vertical="center" wrapText="1"/>
    </xf>
    <xf numFmtId="44" fontId="4" fillId="3" borderId="3" xfId="0" applyNumberFormat="1" applyFont="1" applyFill="1" applyBorder="1" applyAlignment="1">
      <alignment horizontal="center" vertical="center" wrapText="1"/>
    </xf>
    <xf numFmtId="0" fontId="3" fillId="2" borderId="7" xfId="0" applyFont="1" applyFill="1" applyBorder="1" applyAlignment="1">
      <alignment horizontal="center" vertical="center"/>
    </xf>
    <xf numFmtId="44" fontId="3" fillId="2" borderId="3" xfId="2" applyFont="1" applyFill="1" applyBorder="1" applyAlignment="1">
      <alignment horizontal="center" vertical="center"/>
    </xf>
    <xf numFmtId="1" fontId="3" fillId="2" borderId="3" xfId="0" applyNumberFormat="1" applyFont="1" applyFill="1" applyBorder="1" applyAlignment="1">
      <alignment horizontal="center" vertical="center"/>
    </xf>
    <xf numFmtId="167" fontId="3" fillId="2" borderId="3" xfId="2" applyNumberFormat="1" applyFont="1" applyFill="1" applyBorder="1" applyAlignment="1">
      <alignment horizontal="center" vertical="center"/>
    </xf>
    <xf numFmtId="169" fontId="3" fillId="0" borderId="3" xfId="2" applyNumberFormat="1" applyFont="1" applyBorder="1" applyAlignment="1">
      <alignment horizontal="center" vertical="center"/>
    </xf>
    <xf numFmtId="168" fontId="3" fillId="0" borderId="3" xfId="2" applyNumberFormat="1" applyFont="1" applyBorder="1" applyAlignment="1">
      <alignment horizontal="center" vertical="center"/>
    </xf>
    <xf numFmtId="0" fontId="3" fillId="0" borderId="3" xfId="2" applyNumberFormat="1" applyFont="1" applyBorder="1" applyAlignment="1">
      <alignment horizontal="center" vertical="center"/>
    </xf>
    <xf numFmtId="44" fontId="5" fillId="0" borderId="3" xfId="2" applyFont="1" applyBorder="1" applyAlignment="1">
      <alignment horizontal="center" vertical="center"/>
    </xf>
    <xf numFmtId="0" fontId="3" fillId="0" borderId="0" xfId="0" applyFont="1" applyAlignment="1">
      <alignment vertical="center"/>
    </xf>
    <xf numFmtId="167" fontId="3" fillId="0" borderId="3" xfId="0" applyNumberFormat="1" applyFont="1" applyBorder="1" applyAlignment="1">
      <alignment horizontal="center" vertical="center"/>
    </xf>
    <xf numFmtId="1" fontId="3" fillId="0" borderId="3" xfId="0" applyNumberFormat="1" applyFont="1" applyBorder="1" applyAlignment="1">
      <alignment horizontal="center" vertical="center"/>
    </xf>
    <xf numFmtId="167" fontId="3" fillId="0" borderId="0" xfId="0" applyNumberFormat="1" applyFont="1" applyAlignment="1">
      <alignment vertical="center"/>
    </xf>
    <xf numFmtId="0" fontId="3" fillId="2" borderId="8" xfId="0" applyFont="1" applyFill="1" applyBorder="1" applyAlignment="1">
      <alignment horizontal="center" vertical="center"/>
    </xf>
    <xf numFmtId="44" fontId="3" fillId="2" borderId="9" xfId="2" applyFont="1" applyFill="1" applyBorder="1" applyAlignment="1">
      <alignment horizontal="center" vertical="center"/>
    </xf>
    <xf numFmtId="1" fontId="3" fillId="2" borderId="9" xfId="0" applyNumberFormat="1" applyFont="1" applyFill="1" applyBorder="1" applyAlignment="1">
      <alignment horizontal="center" vertical="center"/>
    </xf>
    <xf numFmtId="167" fontId="3" fillId="2" borderId="9" xfId="2" applyNumberFormat="1" applyFont="1" applyFill="1" applyBorder="1" applyAlignment="1">
      <alignment horizontal="center" vertical="center"/>
    </xf>
    <xf numFmtId="168" fontId="3" fillId="0" borderId="9" xfId="2" applyNumberFormat="1" applyFont="1" applyBorder="1" applyAlignment="1">
      <alignment horizontal="center" vertical="center"/>
    </xf>
    <xf numFmtId="0" fontId="3" fillId="0" borderId="9" xfId="2" applyNumberFormat="1" applyFont="1" applyBorder="1" applyAlignment="1">
      <alignment horizontal="center" vertical="center"/>
    </xf>
    <xf numFmtId="1" fontId="3" fillId="0" borderId="0" xfId="0" applyNumberFormat="1" applyFont="1" applyAlignment="1">
      <alignment vertical="center"/>
    </xf>
    <xf numFmtId="169" fontId="3" fillId="0" borderId="0" xfId="0" applyNumberFormat="1" applyFont="1" applyAlignment="1">
      <alignment vertical="center"/>
    </xf>
    <xf numFmtId="168" fontId="3" fillId="0" borderId="0" xfId="0" applyNumberFormat="1" applyFont="1" applyAlignment="1">
      <alignment vertical="center"/>
    </xf>
    <xf numFmtId="167" fontId="3" fillId="0" borderId="0" xfId="1" applyNumberFormat="1" applyFont="1" applyAlignment="1">
      <alignment vertical="center"/>
    </xf>
    <xf numFmtId="0" fontId="3" fillId="0" borderId="0" xfId="0" pivotButton="1" applyFont="1"/>
    <xf numFmtId="0" fontId="3" fillId="0" borderId="0" xfId="0" applyFont="1" applyAlignment="1">
      <alignment horizontal="left"/>
    </xf>
    <xf numFmtId="166" fontId="3" fillId="0" borderId="0" xfId="0" applyNumberFormat="1" applyFont="1"/>
    <xf numFmtId="0" fontId="6" fillId="0" borderId="0" xfId="0" applyFont="1"/>
    <xf numFmtId="0" fontId="3" fillId="4" borderId="0" xfId="0" applyFont="1" applyFill="1"/>
    <xf numFmtId="167" fontId="3" fillId="0" borderId="0" xfId="0" applyNumberFormat="1" applyFont="1"/>
    <xf numFmtId="167" fontId="3" fillId="0" borderId="0" xfId="2" applyNumberFormat="1" applyFont="1" applyBorder="1" applyAlignment="1">
      <alignment horizontal="center" vertical="center"/>
    </xf>
    <xf numFmtId="0" fontId="8" fillId="0" borderId="0" xfId="0" applyFont="1"/>
    <xf numFmtId="0" fontId="8" fillId="0" borderId="0" xfId="0" applyFont="1" applyAlignment="1">
      <alignment horizontal="center" vertical="center"/>
    </xf>
    <xf numFmtId="5" fontId="7" fillId="5" borderId="10" xfId="2" applyNumberFormat="1" applyFont="1" applyFill="1" applyBorder="1" applyAlignment="1">
      <alignment horizontal="center" vertical="center"/>
    </xf>
    <xf numFmtId="5" fontId="7" fillId="5" borderId="11" xfId="2" applyNumberFormat="1" applyFont="1" applyFill="1" applyBorder="1" applyAlignment="1">
      <alignment horizontal="center" vertical="center"/>
    </xf>
    <xf numFmtId="5" fontId="7" fillId="5" borderId="8" xfId="2" applyNumberFormat="1" applyFont="1" applyFill="1" applyBorder="1" applyAlignment="1">
      <alignment horizontal="center" vertical="center"/>
    </xf>
    <xf numFmtId="5" fontId="7" fillId="5" borderId="12" xfId="2" applyNumberFormat="1" applyFont="1" applyFill="1" applyBorder="1" applyAlignment="1">
      <alignment horizontal="center" vertical="center"/>
    </xf>
    <xf numFmtId="5" fontId="7" fillId="5" borderId="0" xfId="2" applyNumberFormat="1" applyFont="1" applyFill="1" applyBorder="1" applyAlignment="1">
      <alignment horizontal="center" vertical="center"/>
    </xf>
    <xf numFmtId="5" fontId="7" fillId="5" borderId="13" xfId="2" applyNumberFormat="1" applyFont="1" applyFill="1" applyBorder="1" applyAlignment="1">
      <alignment horizontal="center" vertical="center"/>
    </xf>
    <xf numFmtId="5" fontId="7" fillId="5" borderId="6" xfId="2" applyNumberFormat="1" applyFont="1" applyFill="1" applyBorder="1" applyAlignment="1">
      <alignment horizontal="center" vertical="center"/>
    </xf>
    <xf numFmtId="5" fontId="7" fillId="5" borderId="14" xfId="2" applyNumberFormat="1" applyFont="1" applyFill="1" applyBorder="1" applyAlignment="1">
      <alignment horizontal="center" vertical="center"/>
    </xf>
    <xf numFmtId="5" fontId="7" fillId="5" borderId="4" xfId="2" applyNumberFormat="1" applyFont="1" applyFill="1" applyBorder="1" applyAlignment="1">
      <alignment horizontal="center" vertical="center"/>
    </xf>
    <xf numFmtId="0" fontId="9" fillId="5" borderId="10"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6" xfId="0" applyFont="1" applyFill="1" applyBorder="1" applyAlignment="1">
      <alignment horizontal="center" vertical="center"/>
    </xf>
    <xf numFmtId="0" fontId="9" fillId="5" borderId="14" xfId="0" applyFont="1" applyFill="1" applyBorder="1" applyAlignment="1">
      <alignment horizontal="center" vertical="center"/>
    </xf>
    <xf numFmtId="0" fontId="9" fillId="5" borderId="4" xfId="0" applyFont="1" applyFill="1" applyBorder="1" applyAlignment="1">
      <alignment horizontal="center" vertical="center"/>
    </xf>
  </cellXfs>
  <cellStyles count="3">
    <cellStyle name="Comma" xfId="1" builtinId="3"/>
    <cellStyle name="Currency" xfId="2" builtinId="4"/>
    <cellStyle name="Normal" xfId="0" builtinId="0"/>
  </cellStyles>
  <dxfs count="213">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7" formatCode="_(&quot;$&quot;* #,##0_);_(&quot;$&quot;* \(#,##0\);_(&quot;$&quot;* &quot;-&quot;??_);_(@_)"/>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7" formatCode="_(&quot;$&quot;* #,##0_);_(&quot;$&quot;* \(#,##0\);_(&quot;$&quot;* &quot;-&quot;??_);_(@_)"/>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7" formatCode="_(&quot;$&quot;* #,##0_);_(&quot;$&quot;* \(#,##0\);_(&quot;$&quot;* &quot;-&quot;??_);_(@_)"/>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7" formatCode="_(&quot;$&quot;* #,##0_);_(&quot;$&quot;* \(#,##0\);_(&quot;$&quot;* &quot;-&quot;??_);_(@_)"/>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7" formatCode="_(&quot;$&quot;* #,##0_);_(&quot;$&quot;* \(#,##0\);_(&quot;$&quot;* &quot;-&quot;??_);_(@_)"/>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7" formatCode="_(&quot;$&quot;* #,##0_);_(&quot;$&quot;* \(#,##0\);_(&quot;$&quot;* &quot;-&quot;??_);_(@_)"/>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7" formatCode="_(&quot;$&quot;* #,##0_);_(&quot;$&quot;* \(#,##0\);_(&quot;$&quot;*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numFmt numFmtId="167" formatCode="_(&quot;$&quot;* #,##0_);_(&quot;$&quot;* \(#,##0\);_(&quot;$&quot;*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_(* #,##0_);_(* \(#,##0\);_(*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34" formatCode="_(&quot;$&quot;* #,##0.00_);_(&quot;$&quot;* \(#,##0.00\);_(&quot;$&quot;*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8" formatCode="[$-F800]dddd\,\ mmmm\ dd\,\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8" formatCode="[$-F800]dddd\,\ mmmm\ dd\,\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8" formatCode="[$-F800]dddd\,\ mmmm\ dd\,\ yyyy"/>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9" formatCode="yyyy\-mm\-dd;@"/>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7" formatCode="_(&quot;$&quot;* #,##0_);_(&quot;$&quot;* \(#,##0\);_(&quot;$&quot;* &quot;-&quot;??_);_(@_)"/>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167" formatCode="_(&quot;$&quot;* #,##0_);_(&quot;$&quot;* \(#,##0\);_(&quot;$&quot;* &quot;-&quot;??_);_(@_)"/>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167" formatCode="_(&quot;$&quot;* #,##0_);_(&quot;$&quot;* \(#,##0\);_(&quot;$&quot;* &quot;-&quot;??_);_(@_)"/>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167" formatCode="_(&quot;$&quot;* #,##0_);_(&quot;$&quot;* \(#,##0\);_(&quot;$&quot;* &quot;-&quot;??_);_(@_)"/>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numFmt numFmtId="1" formatCode="0"/>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fill>
        <patternFill patternType="solid">
          <fgColor indexed="64"/>
          <bgColor theme="0" tint="-0.249977111117893"/>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34" formatCode="_(&quot;$&quot;* #,##0.00_);_(&quot;$&quot;* \(#,##0.00\);_(&quot;$&quot;* &quot;-&quot;??_);_(@_)"/>
      <alignment horizontal="center" vertical="center" textRotation="0" wrapText="0" indent="0" justifyLastLine="0" shrinkToFit="0" readingOrder="0"/>
    </dxf>
    <dxf>
      <border>
        <bottom style="thin">
          <color indexed="64"/>
        </bottom>
      </border>
    </dxf>
    <dxf>
      <font>
        <strike val="0"/>
        <outline val="0"/>
        <shadow val="0"/>
        <u val="none"/>
        <vertAlign val="baseline"/>
        <color theme="1"/>
        <name val="Arial"/>
        <family val="2"/>
        <scheme val="none"/>
      </font>
      <numFmt numFmtId="34" formatCode="_(&quot;$&quot;* #,##0.00_);_(&quot;$&quot;* \(#,##0.00\);_(&quot;$&quot;* &quot;-&quot;??_);_(@_)"/>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164" formatCode="[$-409]mmmm\-yy;@"/>
      <fill>
        <patternFill patternType="solid">
          <fgColor indexed="64"/>
          <bgColor theme="0" tint="-0.249977111117893"/>
        </patternFill>
      </fill>
      <alignment horizontal="center"/>
      <border diagonalUp="0" diagonalDown="0" outline="0">
        <left/>
        <right/>
        <top style="thin">
          <color theme="4"/>
        </top>
        <bottom/>
      </border>
    </dxf>
    <dxf>
      <font>
        <b val="0"/>
        <i val="0"/>
        <strike val="0"/>
        <condense val="0"/>
        <extend val="0"/>
        <outline val="0"/>
        <shadow val="0"/>
        <u val="none"/>
        <vertAlign val="baseline"/>
        <sz val="12"/>
        <color theme="1"/>
        <name val="Arial"/>
        <family val="2"/>
        <scheme val="none"/>
      </font>
      <numFmt numFmtId="165" formatCode="_-[$€-2]\ * #,##0.00_-;\-[$€-2]\ * #,##0.00_-;_-[$€-2]\ * &quot;-&quot;??_-;_-@_-"/>
      <fill>
        <patternFill patternType="solid">
          <fgColor indexed="64"/>
          <bgColor theme="0" tint="-0.249977111117893"/>
        </patternFill>
      </fill>
      <alignment horizontal="center"/>
      <border diagonalUp="0" diagonalDown="0" outline="0">
        <left/>
        <right/>
        <top style="thin">
          <color theme="4"/>
        </top>
        <bottom/>
      </border>
    </dxf>
    <dxf>
      <font>
        <b val="0"/>
        <i val="0"/>
        <strike val="0"/>
        <condense val="0"/>
        <extend val="0"/>
        <outline val="0"/>
        <shadow val="0"/>
        <u val="none"/>
        <vertAlign val="baseline"/>
        <sz val="12"/>
        <color theme="1"/>
        <name val="Arial"/>
        <family val="2"/>
        <scheme val="none"/>
      </font>
      <numFmt numFmtId="165" formatCode="_-[$€-2]\ * #,##0.00_-;\-[$€-2]\ * #,##0.00_-;_-[$€-2]\ * &quot;-&quot;??_-;_-@_-"/>
      <fill>
        <patternFill patternType="solid">
          <fgColor indexed="64"/>
          <bgColor theme="0" tint="-0.249977111117893"/>
        </patternFill>
      </fill>
      <alignment horizontal="center"/>
      <border diagonalUp="0" diagonalDown="0" outline="0">
        <left/>
        <right/>
        <top style="thin">
          <color theme="4"/>
        </top>
        <bottom/>
      </border>
    </dxf>
    <dxf>
      <font>
        <b val="0"/>
        <i val="0"/>
        <strike val="0"/>
        <condense val="0"/>
        <extend val="0"/>
        <outline val="0"/>
        <shadow val="0"/>
        <u val="none"/>
        <vertAlign val="baseline"/>
        <sz val="12"/>
        <color theme="1"/>
        <name val="Arial"/>
        <family val="2"/>
        <scheme val="none"/>
      </font>
      <numFmt numFmtId="165" formatCode="_-[$€-2]\ * #,##0.00_-;\-[$€-2]\ * #,##0.00_-;_-[$€-2]\ * &quot;-&quot;??_-;_-@_-"/>
      <fill>
        <patternFill patternType="solid">
          <fgColor indexed="64"/>
          <bgColor theme="0" tint="-0.249977111117893"/>
        </patternFill>
      </fill>
      <alignment horizontal="center"/>
      <border diagonalUp="0" diagonalDown="0" outline="0">
        <left/>
        <right/>
        <top style="thin">
          <color theme="4"/>
        </top>
        <bottom/>
      </border>
    </dxf>
    <dxf>
      <font>
        <strike val="0"/>
        <outline val="0"/>
        <shadow val="0"/>
        <u val="none"/>
        <vertAlign val="baseline"/>
        <sz val="12"/>
        <color theme="1"/>
        <name val="Arial"/>
        <family val="2"/>
        <scheme val="none"/>
      </font>
      <fill>
        <patternFill patternType="solid">
          <fgColor indexed="64"/>
          <bgColor theme="0" tint="-0.249977111117893"/>
        </patternFill>
      </fill>
      <alignment horizontal="center"/>
      <border diagonalUp="0" diagonalDown="0" outline="0">
        <left/>
        <right/>
        <top style="thin">
          <color theme="4"/>
        </top>
        <bottom/>
      </border>
    </dxf>
    <dxf>
      <font>
        <b val="0"/>
        <i val="0"/>
        <strike val="0"/>
        <condense val="0"/>
        <extend val="0"/>
        <outline val="0"/>
        <shadow val="0"/>
        <u val="none"/>
        <vertAlign val="baseline"/>
        <sz val="12"/>
        <color theme="1"/>
        <name val="Arial"/>
        <family val="2"/>
        <scheme val="none"/>
      </font>
      <fill>
        <patternFill patternType="solid">
          <fgColor indexed="64"/>
          <bgColor theme="0" tint="-0.249977111117893"/>
        </patternFill>
      </fill>
      <alignment horizontal="center"/>
      <border diagonalUp="0" diagonalDown="0" outline="0">
        <left/>
        <right/>
        <top style="thin">
          <color theme="4"/>
        </top>
        <bottom/>
      </border>
    </dxf>
    <dxf>
      <font>
        <strike val="0"/>
        <outline val="0"/>
        <shadow val="0"/>
        <u val="none"/>
        <vertAlign val="baseline"/>
        <sz val="12"/>
        <color theme="1"/>
        <name val="Arial"/>
        <family val="2"/>
        <scheme val="none"/>
      </font>
      <fill>
        <patternFill patternType="solid">
          <fgColor indexed="64"/>
          <bgColor theme="0" tint="-0.249977111117893"/>
        </patternFill>
      </fill>
      <alignment horizontal="center"/>
      <border diagonalUp="0" diagonalDown="0" outline="0">
        <left style="thin">
          <color theme="4"/>
        </left>
        <right/>
        <top style="thin">
          <color theme="4"/>
        </top>
        <bottom/>
      </border>
    </dxf>
    <dxf>
      <font>
        <b val="0"/>
        <i val="0"/>
        <strike val="0"/>
        <condense val="0"/>
        <extend val="0"/>
        <outline val="0"/>
        <shadow val="0"/>
        <u val="none"/>
        <vertAlign val="baseline"/>
        <sz val="12"/>
        <color theme="1"/>
        <name val="Arial"/>
        <family val="2"/>
        <scheme val="none"/>
      </font>
      <numFmt numFmtId="34" formatCode="_(&quot;$&quot;* #,##0.00_);_(&quot;$&quot;* \(#,##0.00\);_(&quot;$&quot;* &quot;-&quot;??_);_(@_)"/>
      <fill>
        <patternFill patternType="solid">
          <fgColor indexed="64"/>
          <bgColor theme="0" tint="-0.249977111117893"/>
        </patternFill>
      </fill>
      <alignment horizontal="center"/>
    </dxf>
    <dxf>
      <font>
        <strike val="0"/>
        <outline val="0"/>
        <shadow val="0"/>
        <u val="none"/>
        <vertAlign val="baseline"/>
        <sz val="12"/>
        <color theme="1"/>
        <name val="Arial"/>
        <family val="2"/>
        <scheme val="none"/>
      </font>
      <numFmt numFmtId="34" formatCode="_(&quot;$&quot;* #,##0.00_);_(&quot;$&quot;* \(#,##0.00\);_(&quot;$&quot;* &quot;-&quot;??_);_(@_)"/>
      <fill>
        <patternFill patternType="solid">
          <fgColor indexed="64"/>
          <bgColor theme="0" tint="-0.249977111117893"/>
        </patternFill>
      </fill>
      <alignment horizontal="center"/>
    </dxf>
  </dxfs>
  <tableStyles count="1" defaultTableStyle="TableStyleMedium2" defaultPivotStyle="PivotStyleLight16">
    <tableStyle name="Table Style 1" pivot="0" count="0" xr9:uid="{09D07599-1D4B-B14D-A947-F9E065D9BC7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Table!PivotTable5</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PROFIT BY COUNTRY &amp; COOKIE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3"/>
          </a:solidFill>
          <a:ln>
            <a:noFill/>
          </a:ln>
          <a:effectLst/>
        </c:spPr>
      </c:pivotFmt>
      <c:pivotFmt>
        <c:idx val="8"/>
        <c:spPr>
          <a:solidFill>
            <a:schemeClr val="accent5"/>
          </a:solidFill>
          <a:ln>
            <a:noFill/>
          </a:ln>
          <a:effectLst/>
        </c:spPr>
      </c:pivotFmt>
      <c:pivotFmt>
        <c:idx val="9"/>
        <c:spPr>
          <a:solidFill>
            <a:schemeClr val="accent1">
              <a:lumMod val="60000"/>
            </a:schemeClr>
          </a:solidFill>
          <a:ln>
            <a:noFill/>
          </a:ln>
          <a:effectLst/>
        </c:spPr>
      </c:pivotFmt>
      <c:pivotFmt>
        <c:idx val="10"/>
        <c:spPr>
          <a:solidFill>
            <a:schemeClr val="accent3">
              <a:lumMod val="60000"/>
            </a:schemeClr>
          </a:solidFill>
          <a:ln>
            <a:noFill/>
          </a:ln>
          <a:effectLst/>
        </c:spPr>
      </c:pivotFmt>
      <c:pivotFmt>
        <c:idx val="11"/>
        <c:spPr>
          <a:solidFill>
            <a:schemeClr val="accent5">
              <a:lumMod val="60000"/>
            </a:schemeClr>
          </a:solidFill>
          <a:ln>
            <a:noFill/>
          </a:ln>
          <a:effectLst/>
        </c:spPr>
      </c:pivotFmt>
    </c:pivotFmts>
    <c:plotArea>
      <c:layout/>
      <c:barChart>
        <c:barDir val="col"/>
        <c:grouping val="stacked"/>
        <c:varyColors val="0"/>
        <c:ser>
          <c:idx val="0"/>
          <c:order val="0"/>
          <c:tx>
            <c:strRef>
              <c:f>'Pivot Table'!$B$3:$B$4</c:f>
              <c:strCache>
                <c:ptCount val="1"/>
                <c:pt idx="0">
                  <c:v>Chocolate Chip</c:v>
                </c:pt>
              </c:strCache>
            </c:strRef>
          </c:tx>
          <c:spPr>
            <a:solidFill>
              <a:schemeClr val="accent1"/>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Table'!$B$5:$B$10</c:f>
              <c:numCache>
                <c:formatCode>_(* #,##0_);_(* \(#,##0\);_(* "-"??_);_(@_)</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E3C2-9A4C-BCB0-1AD9CCD66F78}"/>
            </c:ext>
          </c:extLst>
        </c:ser>
        <c:ser>
          <c:idx val="1"/>
          <c:order val="1"/>
          <c:tx>
            <c:strRef>
              <c:f>'Pivot Table'!$C$3:$C$4</c:f>
              <c:strCache>
                <c:ptCount val="1"/>
                <c:pt idx="0">
                  <c:v>Fortune Cookie</c:v>
                </c:pt>
              </c:strCache>
            </c:strRef>
          </c:tx>
          <c:spPr>
            <a:solidFill>
              <a:schemeClr val="accent3"/>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Table'!$C$5:$C$10</c:f>
              <c:numCache>
                <c:formatCode>_(* #,##0_);_(* \(#,##0\);_(* "-"??_);_(@_)</c:formatCode>
                <c:ptCount val="5"/>
                <c:pt idx="0">
                  <c:v>19806.400000000001</c:v>
                </c:pt>
                <c:pt idx="1">
                  <c:v>18921.600000000002</c:v>
                </c:pt>
                <c:pt idx="2">
                  <c:v>20320.000000000004</c:v>
                </c:pt>
                <c:pt idx="3">
                  <c:v>19865.600000000002</c:v>
                </c:pt>
                <c:pt idx="4">
                  <c:v>15423.199999999999</c:v>
                </c:pt>
              </c:numCache>
            </c:numRef>
          </c:val>
          <c:extLst>
            <c:ext xmlns:c16="http://schemas.microsoft.com/office/drawing/2014/chart" uri="{C3380CC4-5D6E-409C-BE32-E72D297353CC}">
              <c16:uniqueId val="{00000001-E3C2-9A4C-BCB0-1AD9CCD66F78}"/>
            </c:ext>
          </c:extLst>
        </c:ser>
        <c:ser>
          <c:idx val="2"/>
          <c:order val="2"/>
          <c:tx>
            <c:strRef>
              <c:f>'Pivot Table'!$D$3:$D$4</c:f>
              <c:strCache>
                <c:ptCount val="1"/>
                <c:pt idx="0">
                  <c:v>Oatmeal Raisin</c:v>
                </c:pt>
              </c:strCache>
            </c:strRef>
          </c:tx>
          <c:spPr>
            <a:solidFill>
              <a:schemeClr val="accent5"/>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Table'!$D$5:$D$10</c:f>
              <c:numCache>
                <c:formatCode>_(* #,##0_);_(* \(#,##0\);_(* "-"??_);_(@_)</c:formatCode>
                <c:ptCount val="5"/>
                <c:pt idx="0">
                  <c:v>76994.399999999994</c:v>
                </c:pt>
                <c:pt idx="1">
                  <c:v>77056</c:v>
                </c:pt>
                <c:pt idx="2">
                  <c:v>60824.399999999994</c:v>
                </c:pt>
                <c:pt idx="3">
                  <c:v>61972.399999999994</c:v>
                </c:pt>
                <c:pt idx="4">
                  <c:v>63716.799999999996</c:v>
                </c:pt>
              </c:numCache>
            </c:numRef>
          </c:val>
          <c:extLst>
            <c:ext xmlns:c16="http://schemas.microsoft.com/office/drawing/2014/chart" uri="{C3380CC4-5D6E-409C-BE32-E72D297353CC}">
              <c16:uniqueId val="{00000002-E3C2-9A4C-BCB0-1AD9CCD66F78}"/>
            </c:ext>
          </c:extLst>
        </c:ser>
        <c:ser>
          <c:idx val="3"/>
          <c:order val="3"/>
          <c:tx>
            <c:strRef>
              <c:f>'Pivot Table'!$E$3:$E$4</c:f>
              <c:strCache>
                <c:ptCount val="1"/>
                <c:pt idx="0">
                  <c:v>Snickerdoodle</c:v>
                </c:pt>
              </c:strCache>
            </c:strRef>
          </c:tx>
          <c:spPr>
            <a:solidFill>
              <a:schemeClr val="accent1">
                <a:lumMod val="60000"/>
              </a:schemeClr>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Table'!$E$5:$E$10</c:f>
              <c:numCache>
                <c:formatCode>_(* #,##0_);_(* \(#,##0\);_(* "-"??_);_(@_)</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03-E3C2-9A4C-BCB0-1AD9CCD66F78}"/>
            </c:ext>
          </c:extLst>
        </c:ser>
        <c:ser>
          <c:idx val="4"/>
          <c:order val="4"/>
          <c:tx>
            <c:strRef>
              <c:f>'Pivot Table'!$F$3:$F$4</c:f>
              <c:strCache>
                <c:ptCount val="1"/>
                <c:pt idx="0">
                  <c:v>Sugar</c:v>
                </c:pt>
              </c:strCache>
            </c:strRef>
          </c:tx>
          <c:spPr>
            <a:solidFill>
              <a:schemeClr val="accent3">
                <a:lumMod val="60000"/>
              </a:schemeClr>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Table'!$F$5:$F$10</c:f>
              <c:numCache>
                <c:formatCode>_(* #,##0_);_(* \(#,##0\);_(* "-"??_);_(@_)</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04-E3C2-9A4C-BCB0-1AD9CCD66F78}"/>
            </c:ext>
          </c:extLst>
        </c:ser>
        <c:ser>
          <c:idx val="5"/>
          <c:order val="5"/>
          <c:tx>
            <c:strRef>
              <c:f>'Pivot Table'!$G$3:$G$4</c:f>
              <c:strCache>
                <c:ptCount val="1"/>
                <c:pt idx="0">
                  <c:v>White Chocolate Macadamia Nut</c:v>
                </c:pt>
              </c:strCache>
            </c:strRef>
          </c:tx>
          <c:spPr>
            <a:solidFill>
              <a:schemeClr val="accent5">
                <a:lumMod val="60000"/>
              </a:schemeClr>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Table'!$G$5:$G$10</c:f>
              <c:numCache>
                <c:formatCode>_(* #,##0_);_(* \(#,##0\);_(* "-"??_);_(@_)</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05-E3C2-9A4C-BCB0-1AD9CCD66F78}"/>
            </c:ext>
          </c:extLst>
        </c:ser>
        <c:dLbls>
          <c:showLegendKey val="0"/>
          <c:showVal val="0"/>
          <c:showCatName val="0"/>
          <c:showSerName val="0"/>
          <c:showPercent val="0"/>
          <c:showBubbleSize val="0"/>
        </c:dLbls>
        <c:gapWidth val="75"/>
        <c:overlap val="100"/>
        <c:axId val="23616608"/>
        <c:axId val="378195376"/>
      </c:barChart>
      <c:catAx>
        <c:axId val="236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8195376"/>
        <c:crosses val="autoZero"/>
        <c:auto val="1"/>
        <c:lblAlgn val="ctr"/>
        <c:lblOffset val="100"/>
        <c:noMultiLvlLbl val="0"/>
      </c:catAx>
      <c:valAx>
        <c:axId val="3781953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6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[Interactive_Dashboard.xlsx]Pivot Table!PivotTable9</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solidFill>
                  <a:schemeClr val="tx1">
                    <a:lumMod val="65000"/>
                    <a:lumOff val="35000"/>
                  </a:schemeClr>
                </a:solidFill>
                <a:latin typeface="Arial" panose="020B0604020202020204" pitchFamily="34" charset="0"/>
                <a:cs typeface="Arial" panose="020B0604020202020204" pitchFamily="34" charset="0"/>
              </a:rPr>
              <a:t>QUANTITY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Table'!$A$92:$A$98</c:f>
              <c:strCache>
                <c:ptCount val="6"/>
                <c:pt idx="0">
                  <c:v>Snickerdoodle</c:v>
                </c:pt>
                <c:pt idx="1">
                  <c:v>Fortune Cookie</c:v>
                </c:pt>
                <c:pt idx="2">
                  <c:v>Oatmeal Raisin</c:v>
                </c:pt>
                <c:pt idx="3">
                  <c:v>White Chocolate Macadamia Nut</c:v>
                </c:pt>
                <c:pt idx="4">
                  <c:v>Sugar</c:v>
                </c:pt>
                <c:pt idx="5">
                  <c:v>Chocolate Chip</c:v>
                </c:pt>
              </c:strCache>
            </c:strRef>
          </c:cat>
          <c:val>
            <c:numRef>
              <c:f>'Pivot Table'!$B$92:$B$98</c:f>
              <c:numCache>
                <c:formatCode>_(* #,##0_);_(* \(#,##0\);_(* "-"??_);_(@_)</c:formatCode>
                <c:ptCount val="6"/>
                <c:pt idx="0">
                  <c:v>115445</c:v>
                </c:pt>
                <c:pt idx="1">
                  <c:v>117921</c:v>
                </c:pt>
                <c:pt idx="2">
                  <c:v>121630</c:v>
                </c:pt>
                <c:pt idx="3">
                  <c:v>122955</c:v>
                </c:pt>
                <c:pt idx="4">
                  <c:v>127203</c:v>
                </c:pt>
                <c:pt idx="5">
                  <c:v>255996</c:v>
                </c:pt>
              </c:numCache>
            </c:numRef>
          </c:val>
          <c:extLst>
            <c:ext xmlns:c16="http://schemas.microsoft.com/office/drawing/2014/chart" uri="{C3380CC4-5D6E-409C-BE32-E72D297353CC}">
              <c16:uniqueId val="{00000000-38D0-7543-9306-5945B0EF0888}"/>
            </c:ext>
          </c:extLst>
        </c:ser>
        <c:dLbls>
          <c:showLegendKey val="0"/>
          <c:showVal val="0"/>
          <c:showCatName val="0"/>
          <c:showSerName val="0"/>
          <c:showPercent val="0"/>
          <c:showBubbleSize val="0"/>
        </c:dLbls>
        <c:gapWidth val="100"/>
        <c:axId val="100854848"/>
        <c:axId val="79015440"/>
      </c:barChart>
      <c:catAx>
        <c:axId val="1008548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79015440"/>
        <c:crosses val="autoZero"/>
        <c:auto val="1"/>
        <c:lblAlgn val="ctr"/>
        <c:lblOffset val="100"/>
        <c:noMultiLvlLbl val="0"/>
      </c:catAx>
      <c:valAx>
        <c:axId val="79015440"/>
        <c:scaling>
          <c:orientation val="minMax"/>
        </c:scaling>
        <c:delete val="0"/>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10085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Table!PivotTable6</c:name>
    <c:fmtId val="2"/>
  </c:pivotSource>
  <c:chart>
    <c:title>
      <c:tx>
        <c:rich>
          <a:bodyPr/>
          <a:lstStyle/>
          <a:p>
            <a:pPr>
              <a:defRPr/>
            </a:pPr>
            <a:r>
              <a:rPr lang="en-US"/>
              <a:t>REVENUE BY COUNTRY</a:t>
            </a:r>
          </a:p>
        </c:rich>
      </c:tx>
      <c:overlay val="0"/>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Table'!$B$31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EB3-F74D-BB7B-7A12F311716B}"/>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EB3-F74D-BB7B-7A12F311716B}"/>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EB3-F74D-BB7B-7A12F311716B}"/>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EB3-F74D-BB7B-7A12F311716B}"/>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EB3-F74D-BB7B-7A12F311716B}"/>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Table'!$A$32:$A$37</c:f>
              <c:strCache>
                <c:ptCount val="5"/>
                <c:pt idx="0">
                  <c:v>United States</c:v>
                </c:pt>
                <c:pt idx="1">
                  <c:v>United Kingdom</c:v>
                </c:pt>
                <c:pt idx="2">
                  <c:v>Philippines</c:v>
                </c:pt>
                <c:pt idx="3">
                  <c:v>Malaysia</c:v>
                </c:pt>
                <c:pt idx="4">
                  <c:v>India</c:v>
                </c:pt>
              </c:strCache>
            </c:strRef>
          </c:cat>
          <c:val>
            <c:numRef>
              <c:f>'Pivot Table'!$B$32:$B$37</c:f>
              <c:numCache>
                <c:formatCode>_("$"* #,##0_);_("$"* \(#,##0\);_("$"* "-"??_);_(@_)</c:formatCode>
                <c:ptCount val="5"/>
                <c:pt idx="0">
                  <c:v>776439</c:v>
                </c:pt>
                <c:pt idx="1">
                  <c:v>799871</c:v>
                </c:pt>
                <c:pt idx="2">
                  <c:v>615691</c:v>
                </c:pt>
                <c:pt idx="3">
                  <c:v>631911</c:v>
                </c:pt>
                <c:pt idx="4">
                  <c:v>763258</c:v>
                </c:pt>
              </c:numCache>
            </c:numRef>
          </c:val>
          <c:extLst>
            <c:ext xmlns:c16="http://schemas.microsoft.com/office/drawing/2014/chart" uri="{C3380CC4-5D6E-409C-BE32-E72D297353CC}">
              <c16:uniqueId val="{0000000E-4EB3-F74D-BB7B-7A12F311716B}"/>
            </c:ext>
          </c:extLst>
        </c:ser>
        <c:dLbls>
          <c:showLegendKey val="0"/>
          <c:showVal val="0"/>
          <c:showCatName val="1"/>
          <c:showSerName val="0"/>
          <c:showPercent val="1"/>
          <c:showBubbleSize val="0"/>
          <c:showLeaderLines val="1"/>
        </c:dLbls>
        <c:firstSliceAng val="0"/>
        <c:holeSize val="50"/>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solidFill>
                  <a:schemeClr val="tx1"/>
                </a:solidFill>
              </a:rPr>
              <a:t>QUANTITY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2E-1949-AB1D-4C0F001513F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32E-1949-AB1D-4C0F001513F2}"/>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232E-1949-AB1D-4C0F001513F2}"/>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232E-1949-AB1D-4C0F001513F2}"/>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232E-1949-AB1D-4C0F001513F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Table'!$A$48:$A$53</c:f>
              <c:strCache>
                <c:ptCount val="5"/>
                <c:pt idx="0">
                  <c:v>United States</c:v>
                </c:pt>
                <c:pt idx="1">
                  <c:v>United Kingdom</c:v>
                </c:pt>
                <c:pt idx="2">
                  <c:v>Philippines</c:v>
                </c:pt>
                <c:pt idx="3">
                  <c:v>Malaysia</c:v>
                </c:pt>
                <c:pt idx="4">
                  <c:v>India</c:v>
                </c:pt>
              </c:strCache>
            </c:strRef>
          </c:cat>
          <c:val>
            <c:numRef>
              <c:f>'Pivot Table'!$B$48:$B$53</c:f>
              <c:numCache>
                <c:formatCode>_(* #,##0_);_(* \(#,##0\);_(* "-"??_);_(@_)</c:formatCode>
                <c:ptCount val="5"/>
                <c:pt idx="0">
                  <c:v>185152</c:v>
                </c:pt>
                <c:pt idx="1">
                  <c:v>189611</c:v>
                </c:pt>
                <c:pt idx="2">
                  <c:v>147223</c:v>
                </c:pt>
                <c:pt idx="3">
                  <c:v>154020</c:v>
                </c:pt>
                <c:pt idx="4">
                  <c:v>185144</c:v>
                </c:pt>
              </c:numCache>
            </c:numRef>
          </c:val>
          <c:extLst>
            <c:ext xmlns:c16="http://schemas.microsoft.com/office/drawing/2014/chart" uri="{C3380CC4-5D6E-409C-BE32-E72D297353CC}">
              <c16:uniqueId val="{00000000-5435-AC42-A25B-C7D759182505}"/>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Table!PivotTable8</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QUANTITY BY MONTH</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c:f>
              <c:strCache>
                <c:ptCount val="1"/>
                <c:pt idx="0">
                  <c:v>Total</c:v>
                </c:pt>
              </c:strCache>
            </c:strRef>
          </c:tx>
          <c:spPr>
            <a:ln w="28575" cap="rnd">
              <a:solidFill>
                <a:schemeClr val="accent1"/>
              </a:solidFill>
              <a:round/>
            </a:ln>
            <a:effectLst/>
          </c:spPr>
          <c:marker>
            <c:symbol val="none"/>
          </c:marker>
          <c:cat>
            <c:strRef>
              <c:f>'Pivot Table'!$A$68:$A$80</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 Table'!$B$68:$B$80</c:f>
              <c:numCache>
                <c:formatCode>_(* #,##0_);_(* \(#,##0\);_(* "-"??_);_(@_)</c:formatCode>
                <c:ptCount val="12"/>
                <c:pt idx="0">
                  <c:v>67841</c:v>
                </c:pt>
                <c:pt idx="1">
                  <c:v>55115</c:v>
                </c:pt>
                <c:pt idx="2">
                  <c:v>50945</c:v>
                </c:pt>
                <c:pt idx="3">
                  <c:v>78893</c:v>
                </c:pt>
                <c:pt idx="4">
                  <c:v>51771</c:v>
                </c:pt>
                <c:pt idx="5">
                  <c:v>103302</c:v>
                </c:pt>
                <c:pt idx="6">
                  <c:v>68716</c:v>
                </c:pt>
                <c:pt idx="7">
                  <c:v>63180</c:v>
                </c:pt>
                <c:pt idx="8">
                  <c:v>57280</c:v>
                </c:pt>
                <c:pt idx="9">
                  <c:v>105482</c:v>
                </c:pt>
                <c:pt idx="10">
                  <c:v>54776</c:v>
                </c:pt>
                <c:pt idx="11">
                  <c:v>103849</c:v>
                </c:pt>
              </c:numCache>
            </c:numRef>
          </c:val>
          <c:smooth val="0"/>
          <c:extLst>
            <c:ext xmlns:c16="http://schemas.microsoft.com/office/drawing/2014/chart" uri="{C3380CC4-5D6E-409C-BE32-E72D297353CC}">
              <c16:uniqueId val="{00000000-7674-F94B-89E8-72DAC2EC9561}"/>
            </c:ext>
          </c:extLst>
        </c:ser>
        <c:dLbls>
          <c:showLegendKey val="0"/>
          <c:showVal val="0"/>
          <c:showCatName val="0"/>
          <c:showSerName val="0"/>
          <c:showPercent val="0"/>
          <c:showBubbleSize val="0"/>
        </c:dLbls>
        <c:smooth val="0"/>
        <c:axId val="79010912"/>
        <c:axId val="21439792"/>
      </c:lineChart>
      <c:catAx>
        <c:axId val="7901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439792"/>
        <c:crosses val="autoZero"/>
        <c:auto val="1"/>
        <c:lblAlgn val="ctr"/>
        <c:lblOffset val="100"/>
        <c:noMultiLvlLbl val="0"/>
      </c:catAx>
      <c:valAx>
        <c:axId val="2143979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01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u="none" strike="noStrike" kern="1200" spc="0" baseline="0">
                <a:solidFill>
                  <a:schemeClr val="tx1"/>
                </a:solidFill>
                <a:latin typeface="Arial" panose="020B0604020202020204" pitchFamily="34" charset="0"/>
                <a:cs typeface="Arial" panose="020B0604020202020204" pitchFamily="34" charset="0"/>
              </a:rPr>
              <a:t>QUANTITY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strRef>
              <c:f>'Pivot Table'!$A$92:$A$98</c:f>
              <c:strCache>
                <c:ptCount val="6"/>
                <c:pt idx="0">
                  <c:v>Snickerdoodle</c:v>
                </c:pt>
                <c:pt idx="1">
                  <c:v>Fortune Cookie</c:v>
                </c:pt>
                <c:pt idx="2">
                  <c:v>Oatmeal Raisin</c:v>
                </c:pt>
                <c:pt idx="3">
                  <c:v>White Chocolate Macadamia Nut</c:v>
                </c:pt>
                <c:pt idx="4">
                  <c:v>Sugar</c:v>
                </c:pt>
                <c:pt idx="5">
                  <c:v>Chocolate Chip</c:v>
                </c:pt>
              </c:strCache>
            </c:strRef>
          </c:cat>
          <c:val>
            <c:numRef>
              <c:f>'Pivot Table'!$B$92:$B$98</c:f>
              <c:numCache>
                <c:formatCode>_(* #,##0_);_(* \(#,##0\);_(* "-"??_);_(@_)</c:formatCode>
                <c:ptCount val="6"/>
                <c:pt idx="0">
                  <c:v>115445</c:v>
                </c:pt>
                <c:pt idx="1">
                  <c:v>117921</c:v>
                </c:pt>
                <c:pt idx="2">
                  <c:v>121630</c:v>
                </c:pt>
                <c:pt idx="3">
                  <c:v>122955</c:v>
                </c:pt>
                <c:pt idx="4">
                  <c:v>127203</c:v>
                </c:pt>
                <c:pt idx="5">
                  <c:v>255996</c:v>
                </c:pt>
              </c:numCache>
            </c:numRef>
          </c:val>
          <c:extLst>
            <c:ext xmlns:c16="http://schemas.microsoft.com/office/drawing/2014/chart" uri="{C3380CC4-5D6E-409C-BE32-E72D297353CC}">
              <c16:uniqueId val="{00000000-171D-574D-B3A3-80D8B55F0ACB}"/>
            </c:ext>
          </c:extLst>
        </c:ser>
        <c:dLbls>
          <c:showLegendKey val="0"/>
          <c:showVal val="0"/>
          <c:showCatName val="0"/>
          <c:showSerName val="0"/>
          <c:showPercent val="0"/>
          <c:showBubbleSize val="0"/>
        </c:dLbls>
        <c:gapWidth val="150"/>
        <c:axId val="100854848"/>
        <c:axId val="79015440"/>
      </c:barChart>
      <c:catAx>
        <c:axId val="10085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015440"/>
        <c:crosses val="autoZero"/>
        <c:auto val="1"/>
        <c:lblAlgn val="ctr"/>
        <c:lblOffset val="100"/>
        <c:noMultiLvlLbl val="0"/>
      </c:catAx>
      <c:valAx>
        <c:axId val="79015440"/>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85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Table!PivotTable5</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tx1">
                    <a:lumMod val="65000"/>
                    <a:lumOff val="35000"/>
                  </a:schemeClr>
                </a:solidFill>
                <a:latin typeface="Arial" panose="020B0604020202020204" pitchFamily="34" charset="0"/>
                <a:cs typeface="Arial" panose="020B0604020202020204" pitchFamily="34" charset="0"/>
              </a:rPr>
              <a:t>PROFIT BY COUNTRY &amp; PRODUCT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3"/>
          </a:solidFill>
          <a:ln>
            <a:noFill/>
          </a:ln>
          <a:effectLst/>
        </c:spPr>
      </c:pivotFmt>
      <c:pivotFmt>
        <c:idx val="8"/>
        <c:spPr>
          <a:solidFill>
            <a:schemeClr val="accent5"/>
          </a:solidFill>
          <a:ln>
            <a:noFill/>
          </a:ln>
          <a:effectLst/>
        </c:spPr>
      </c:pivotFmt>
      <c:pivotFmt>
        <c:idx val="9"/>
        <c:spPr>
          <a:solidFill>
            <a:schemeClr val="accent1">
              <a:lumMod val="60000"/>
            </a:schemeClr>
          </a:solidFill>
          <a:ln>
            <a:noFill/>
          </a:ln>
          <a:effectLst/>
        </c:spPr>
      </c:pivotFmt>
      <c:pivotFmt>
        <c:idx val="10"/>
        <c:spPr>
          <a:solidFill>
            <a:schemeClr val="accent3">
              <a:lumMod val="60000"/>
            </a:schemeClr>
          </a:solidFill>
          <a:ln>
            <a:noFill/>
          </a:ln>
          <a:effectLst/>
        </c:spPr>
      </c:pivotFmt>
      <c:pivotFmt>
        <c:idx val="11"/>
        <c:spPr>
          <a:solidFill>
            <a:schemeClr val="accent5">
              <a:lumMod val="60000"/>
            </a:schemeClr>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Chocolate Chip</c:v>
                </c:pt>
              </c:strCache>
            </c:strRef>
          </c:tx>
          <c:spPr>
            <a:solidFill>
              <a:schemeClr val="accent1"/>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Table'!$B$5:$B$10</c:f>
              <c:numCache>
                <c:formatCode>_(* #,##0_);_(* \(#,##0\);_(* "-"??_);_(@_)</c:formatCode>
                <c:ptCount val="5"/>
                <c:pt idx="0">
                  <c:v>168291</c:v>
                </c:pt>
                <c:pt idx="1">
                  <c:v>171747</c:v>
                </c:pt>
                <c:pt idx="2">
                  <c:v>172227</c:v>
                </c:pt>
                <c:pt idx="3">
                  <c:v>143259</c:v>
                </c:pt>
                <c:pt idx="4">
                  <c:v>112464</c:v>
                </c:pt>
              </c:numCache>
            </c:numRef>
          </c:val>
          <c:extLst>
            <c:ext xmlns:c16="http://schemas.microsoft.com/office/drawing/2014/chart" uri="{C3380CC4-5D6E-409C-BE32-E72D297353CC}">
              <c16:uniqueId val="{00000000-50A3-1448-BFFA-EF3E2FF70994}"/>
            </c:ext>
          </c:extLst>
        </c:ser>
        <c:ser>
          <c:idx val="1"/>
          <c:order val="1"/>
          <c:tx>
            <c:strRef>
              <c:f>'Pivot Table'!$C$3:$C$4</c:f>
              <c:strCache>
                <c:ptCount val="1"/>
                <c:pt idx="0">
                  <c:v>Fortune Cookie</c:v>
                </c:pt>
              </c:strCache>
            </c:strRef>
          </c:tx>
          <c:spPr>
            <a:solidFill>
              <a:schemeClr val="accent3"/>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Table'!$C$5:$C$10</c:f>
              <c:numCache>
                <c:formatCode>_(* #,##0_);_(* \(#,##0\);_(* "-"??_);_(@_)</c:formatCode>
                <c:ptCount val="5"/>
                <c:pt idx="0">
                  <c:v>19806.400000000001</c:v>
                </c:pt>
                <c:pt idx="1">
                  <c:v>18921.600000000002</c:v>
                </c:pt>
                <c:pt idx="2">
                  <c:v>20320.000000000004</c:v>
                </c:pt>
                <c:pt idx="3">
                  <c:v>19865.600000000002</c:v>
                </c:pt>
                <c:pt idx="4">
                  <c:v>15423.199999999999</c:v>
                </c:pt>
              </c:numCache>
            </c:numRef>
          </c:val>
          <c:extLst>
            <c:ext xmlns:c16="http://schemas.microsoft.com/office/drawing/2014/chart" uri="{C3380CC4-5D6E-409C-BE32-E72D297353CC}">
              <c16:uniqueId val="{00000001-50A3-1448-BFFA-EF3E2FF70994}"/>
            </c:ext>
          </c:extLst>
        </c:ser>
        <c:ser>
          <c:idx val="2"/>
          <c:order val="2"/>
          <c:tx>
            <c:strRef>
              <c:f>'Pivot Table'!$D$3:$D$4</c:f>
              <c:strCache>
                <c:ptCount val="1"/>
                <c:pt idx="0">
                  <c:v>Oatmeal Raisin</c:v>
                </c:pt>
              </c:strCache>
            </c:strRef>
          </c:tx>
          <c:spPr>
            <a:solidFill>
              <a:schemeClr val="accent5"/>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Table'!$D$5:$D$10</c:f>
              <c:numCache>
                <c:formatCode>_(* #,##0_);_(* \(#,##0\);_(* "-"??_);_(@_)</c:formatCode>
                <c:ptCount val="5"/>
                <c:pt idx="0">
                  <c:v>76994.399999999994</c:v>
                </c:pt>
                <c:pt idx="1">
                  <c:v>77056</c:v>
                </c:pt>
                <c:pt idx="2">
                  <c:v>60824.399999999994</c:v>
                </c:pt>
                <c:pt idx="3">
                  <c:v>61972.399999999994</c:v>
                </c:pt>
                <c:pt idx="4">
                  <c:v>63716.799999999996</c:v>
                </c:pt>
              </c:numCache>
            </c:numRef>
          </c:val>
          <c:extLst>
            <c:ext xmlns:c16="http://schemas.microsoft.com/office/drawing/2014/chart" uri="{C3380CC4-5D6E-409C-BE32-E72D297353CC}">
              <c16:uniqueId val="{00000002-50A3-1448-BFFA-EF3E2FF70994}"/>
            </c:ext>
          </c:extLst>
        </c:ser>
        <c:ser>
          <c:idx val="3"/>
          <c:order val="3"/>
          <c:tx>
            <c:strRef>
              <c:f>'Pivot Table'!$E$3:$E$4</c:f>
              <c:strCache>
                <c:ptCount val="1"/>
                <c:pt idx="0">
                  <c:v>Snickerdoodle</c:v>
                </c:pt>
              </c:strCache>
            </c:strRef>
          </c:tx>
          <c:spPr>
            <a:solidFill>
              <a:schemeClr val="accent1">
                <a:lumMod val="60000"/>
              </a:schemeClr>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Table'!$E$5:$E$10</c:f>
              <c:numCache>
                <c:formatCode>_(* #,##0_);_(* \(#,##0\);_(* "-"??_);_(@_)</c:formatCode>
                <c:ptCount val="5"/>
                <c:pt idx="0">
                  <c:v>70522.5</c:v>
                </c:pt>
                <c:pt idx="1">
                  <c:v>54610</c:v>
                </c:pt>
                <c:pt idx="2">
                  <c:v>61927.5</c:v>
                </c:pt>
                <c:pt idx="3">
                  <c:v>47505</c:v>
                </c:pt>
                <c:pt idx="4">
                  <c:v>54047.5</c:v>
                </c:pt>
              </c:numCache>
            </c:numRef>
          </c:val>
          <c:extLst>
            <c:ext xmlns:c16="http://schemas.microsoft.com/office/drawing/2014/chart" uri="{C3380CC4-5D6E-409C-BE32-E72D297353CC}">
              <c16:uniqueId val="{00000003-50A3-1448-BFFA-EF3E2FF70994}"/>
            </c:ext>
          </c:extLst>
        </c:ser>
        <c:ser>
          <c:idx val="4"/>
          <c:order val="4"/>
          <c:tx>
            <c:strRef>
              <c:f>'Pivot Table'!$F$3:$F$4</c:f>
              <c:strCache>
                <c:ptCount val="1"/>
                <c:pt idx="0">
                  <c:v>Sugar</c:v>
                </c:pt>
              </c:strCache>
            </c:strRef>
          </c:tx>
          <c:spPr>
            <a:solidFill>
              <a:schemeClr val="accent3">
                <a:lumMod val="60000"/>
              </a:schemeClr>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Table'!$F$5:$F$10</c:f>
              <c:numCache>
                <c:formatCode>_(* #,##0_);_(* \(#,##0\);_(* "-"??_);_(@_)</c:formatCode>
                <c:ptCount val="5"/>
                <c:pt idx="0">
                  <c:v>43162</c:v>
                </c:pt>
                <c:pt idx="1">
                  <c:v>51191</c:v>
                </c:pt>
                <c:pt idx="2">
                  <c:v>53627</c:v>
                </c:pt>
                <c:pt idx="3">
                  <c:v>35092.75</c:v>
                </c:pt>
                <c:pt idx="4">
                  <c:v>39532.5</c:v>
                </c:pt>
              </c:numCache>
            </c:numRef>
          </c:val>
          <c:extLst>
            <c:ext xmlns:c16="http://schemas.microsoft.com/office/drawing/2014/chart" uri="{C3380CC4-5D6E-409C-BE32-E72D297353CC}">
              <c16:uniqueId val="{00000004-50A3-1448-BFFA-EF3E2FF70994}"/>
            </c:ext>
          </c:extLst>
        </c:ser>
        <c:ser>
          <c:idx val="5"/>
          <c:order val="5"/>
          <c:tx>
            <c:strRef>
              <c:f>'Pivot Table'!$G$3:$G$4</c:f>
              <c:strCache>
                <c:ptCount val="1"/>
                <c:pt idx="0">
                  <c:v>White Chocolate Macadamia Nut</c:v>
                </c:pt>
              </c:strCache>
            </c:strRef>
          </c:tx>
          <c:spPr>
            <a:solidFill>
              <a:schemeClr val="accent5">
                <a:lumMod val="60000"/>
              </a:schemeClr>
            </a:solidFill>
            <a:ln>
              <a:noFill/>
            </a:ln>
            <a:effectLst/>
          </c:spPr>
          <c:invertIfNegative val="0"/>
          <c:cat>
            <c:strRef>
              <c:f>'Pivot Table'!$A$5:$A$10</c:f>
              <c:strCache>
                <c:ptCount val="5"/>
                <c:pt idx="0">
                  <c:v>United Kingdom</c:v>
                </c:pt>
                <c:pt idx="1">
                  <c:v>United States</c:v>
                </c:pt>
                <c:pt idx="2">
                  <c:v>India</c:v>
                </c:pt>
                <c:pt idx="3">
                  <c:v>Malaysia</c:v>
                </c:pt>
                <c:pt idx="4">
                  <c:v>Philippines</c:v>
                </c:pt>
              </c:strCache>
            </c:strRef>
          </c:cat>
          <c:val>
            <c:numRef>
              <c:f>'Pivot Table'!$G$5:$G$10</c:f>
              <c:numCache>
                <c:formatCode>_(* #,##0_);_(* \(#,##0\);_(* "-"??_);_(@_)</c:formatCode>
                <c:ptCount val="5"/>
                <c:pt idx="0">
                  <c:v>92251.25</c:v>
                </c:pt>
                <c:pt idx="1">
                  <c:v>83313.75</c:v>
                </c:pt>
                <c:pt idx="2">
                  <c:v>81890.25</c:v>
                </c:pt>
                <c:pt idx="3">
                  <c:v>65802.75</c:v>
                </c:pt>
                <c:pt idx="4">
                  <c:v>76345.75</c:v>
                </c:pt>
              </c:numCache>
            </c:numRef>
          </c:val>
          <c:extLst>
            <c:ext xmlns:c16="http://schemas.microsoft.com/office/drawing/2014/chart" uri="{C3380CC4-5D6E-409C-BE32-E72D297353CC}">
              <c16:uniqueId val="{00000005-50A3-1448-BFFA-EF3E2FF70994}"/>
            </c:ext>
          </c:extLst>
        </c:ser>
        <c:dLbls>
          <c:showLegendKey val="0"/>
          <c:showVal val="0"/>
          <c:showCatName val="0"/>
          <c:showSerName val="0"/>
          <c:showPercent val="0"/>
          <c:showBubbleSize val="0"/>
        </c:dLbls>
        <c:gapWidth val="75"/>
        <c:overlap val="100"/>
        <c:axId val="23616608"/>
        <c:axId val="378195376"/>
      </c:barChart>
      <c:catAx>
        <c:axId val="236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8195376"/>
        <c:crosses val="autoZero"/>
        <c:auto val="1"/>
        <c:lblAlgn val="ctr"/>
        <c:lblOffset val="100"/>
        <c:noMultiLvlLbl val="0"/>
      </c:catAx>
      <c:valAx>
        <c:axId val="3781953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3616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Table!PivotTable6</c:name>
    <c:fmtId val="8"/>
  </c:pivotSource>
  <c:chart>
    <c:title>
      <c:tx>
        <c:rich>
          <a:bodyPr/>
          <a:lstStyle/>
          <a:p>
            <a:pPr>
              <a:defRPr sz="1600" b="1">
                <a:solidFill>
                  <a:schemeClr val="tx1">
                    <a:lumMod val="65000"/>
                    <a:lumOff val="35000"/>
                  </a:schemeClr>
                </a:solidFill>
                <a:latin typeface="Arial" panose="020B0604020202020204" pitchFamily="34" charset="0"/>
                <a:cs typeface="Arial" panose="020B0604020202020204" pitchFamily="34" charset="0"/>
              </a:defRPr>
            </a:pPr>
            <a:r>
              <a:rPr lang="en-US" sz="1600" b="1">
                <a:solidFill>
                  <a:schemeClr val="tx1">
                    <a:lumMod val="65000"/>
                    <a:lumOff val="35000"/>
                  </a:schemeClr>
                </a:solidFill>
                <a:latin typeface="Arial" panose="020B0604020202020204" pitchFamily="34" charset="0"/>
                <a:cs typeface="Arial" panose="020B0604020202020204" pitchFamily="34" charset="0"/>
              </a:rPr>
              <a:t>REVENUE BY COUNTRY</a:t>
            </a:r>
          </a:p>
        </c:rich>
      </c:tx>
      <c:overlay val="0"/>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Table'!$B$31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581-2147-9421-276C07D97707}"/>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581-2147-9421-276C07D97707}"/>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581-2147-9421-276C07D97707}"/>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581-2147-9421-276C07D97707}"/>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581-2147-9421-276C07D9770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Table'!$A$32:$A$37</c:f>
              <c:strCache>
                <c:ptCount val="5"/>
                <c:pt idx="0">
                  <c:v>United States</c:v>
                </c:pt>
                <c:pt idx="1">
                  <c:v>United Kingdom</c:v>
                </c:pt>
                <c:pt idx="2">
                  <c:v>Philippines</c:v>
                </c:pt>
                <c:pt idx="3">
                  <c:v>Malaysia</c:v>
                </c:pt>
                <c:pt idx="4">
                  <c:v>India</c:v>
                </c:pt>
              </c:strCache>
            </c:strRef>
          </c:cat>
          <c:val>
            <c:numRef>
              <c:f>'Pivot Table'!$B$32:$B$37</c:f>
              <c:numCache>
                <c:formatCode>_("$"* #,##0_);_("$"* \(#,##0\);_("$"* "-"??_);_(@_)</c:formatCode>
                <c:ptCount val="5"/>
                <c:pt idx="0">
                  <c:v>776439</c:v>
                </c:pt>
                <c:pt idx="1">
                  <c:v>799871</c:v>
                </c:pt>
                <c:pt idx="2">
                  <c:v>615691</c:v>
                </c:pt>
                <c:pt idx="3">
                  <c:v>631911</c:v>
                </c:pt>
                <c:pt idx="4">
                  <c:v>763258</c:v>
                </c:pt>
              </c:numCache>
            </c:numRef>
          </c:val>
          <c:extLst>
            <c:ext xmlns:c16="http://schemas.microsoft.com/office/drawing/2014/chart" uri="{C3380CC4-5D6E-409C-BE32-E72D297353CC}">
              <c16:uniqueId val="{0000000A-F581-2147-9421-276C07D97707}"/>
            </c:ext>
          </c:extLst>
        </c:ser>
        <c:dLbls>
          <c:showLegendKey val="0"/>
          <c:showVal val="0"/>
          <c:showCatName val="1"/>
          <c:showSerName val="0"/>
          <c:showPercent val="1"/>
          <c:showBubbleSize val="0"/>
          <c:showLeaderLines val="1"/>
        </c:dLbls>
        <c:firstSliceAng val="0"/>
        <c:holeSize val="50"/>
      </c:doughnutChart>
    </c:plotArea>
    <c:plotVisOnly val="1"/>
    <c:dispBlanksAs val="gap"/>
    <c:showDLblsOverMax val="0"/>
    <c:extLst/>
  </c:chart>
  <c:spPr>
    <a:ln>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Table!PivotTable7</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tx1">
                    <a:lumMod val="65000"/>
                    <a:lumOff val="35000"/>
                  </a:schemeClr>
                </a:solidFill>
                <a:latin typeface="Arial" panose="020B0604020202020204" pitchFamily="34" charset="0"/>
                <a:cs typeface="Arial" panose="020B0604020202020204" pitchFamily="34" charset="0"/>
              </a:rPr>
              <a:t>QUANTITY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'Pivot Table'!$B$47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35-EB44-8FB6-71DF59B21DC6}"/>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535-EB44-8FB6-71DF59B21DC6}"/>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6535-EB44-8FB6-71DF59B21DC6}"/>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6535-EB44-8FB6-71DF59B21DC6}"/>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6535-EB44-8FB6-71DF59B21DC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Table'!$A$48:$A$53</c:f>
              <c:strCache>
                <c:ptCount val="5"/>
                <c:pt idx="0">
                  <c:v>United States</c:v>
                </c:pt>
                <c:pt idx="1">
                  <c:v>United Kingdom</c:v>
                </c:pt>
                <c:pt idx="2">
                  <c:v>Philippines</c:v>
                </c:pt>
                <c:pt idx="3">
                  <c:v>Malaysia</c:v>
                </c:pt>
                <c:pt idx="4">
                  <c:v>India</c:v>
                </c:pt>
              </c:strCache>
            </c:strRef>
          </c:cat>
          <c:val>
            <c:numRef>
              <c:f>'Pivot Table'!$B$48:$B$53</c:f>
              <c:numCache>
                <c:formatCode>_(* #,##0_);_(* \(#,##0\);_(* "-"??_);_(@_)</c:formatCode>
                <c:ptCount val="5"/>
                <c:pt idx="0">
                  <c:v>185152</c:v>
                </c:pt>
                <c:pt idx="1">
                  <c:v>189611</c:v>
                </c:pt>
                <c:pt idx="2">
                  <c:v>147223</c:v>
                </c:pt>
                <c:pt idx="3">
                  <c:v>154020</c:v>
                </c:pt>
                <c:pt idx="4">
                  <c:v>185144</c:v>
                </c:pt>
              </c:numCache>
            </c:numRef>
          </c:val>
          <c:extLst>
            <c:ext xmlns:c16="http://schemas.microsoft.com/office/drawing/2014/chart" uri="{C3380CC4-5D6E-409C-BE32-E72D297353CC}">
              <c16:uniqueId val="{0000000A-6535-EB44-8FB6-71DF59B21DC6}"/>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Table!PivotTable8</c:name>
    <c:fmtId val="7"/>
  </c:pivotSource>
  <c:chart>
    <c:title>
      <c:tx>
        <c:rich>
          <a:bodyPr rot="0" spcFirstLastPara="1" vertOverflow="ellipsis" vert="horz" wrap="square" anchor="ctr" anchorCtr="1"/>
          <a:lstStyle/>
          <a:p>
            <a:pPr>
              <a:defRPr sz="1600" b="1" i="0" u="none" strike="noStrike" kern="1200" cap="none" spc="2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tx1">
                    <a:lumMod val="65000"/>
                    <a:lumOff val="35000"/>
                  </a:schemeClr>
                </a:solidFill>
                <a:latin typeface="Arial" panose="020B0604020202020204" pitchFamily="34" charset="0"/>
                <a:cs typeface="Arial" panose="020B0604020202020204" pitchFamily="34" charset="0"/>
              </a:rPr>
              <a:t>QUANTITY BY MONTH</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Table'!$A$68:$A$80</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 Table'!$B$68:$B$80</c:f>
              <c:numCache>
                <c:formatCode>_(* #,##0_);_(* \(#,##0\);_(* "-"??_);_(@_)</c:formatCode>
                <c:ptCount val="12"/>
                <c:pt idx="0">
                  <c:v>67841</c:v>
                </c:pt>
                <c:pt idx="1">
                  <c:v>55115</c:v>
                </c:pt>
                <c:pt idx="2">
                  <c:v>50945</c:v>
                </c:pt>
                <c:pt idx="3">
                  <c:v>78893</c:v>
                </c:pt>
                <c:pt idx="4">
                  <c:v>51771</c:v>
                </c:pt>
                <c:pt idx="5">
                  <c:v>103302</c:v>
                </c:pt>
                <c:pt idx="6">
                  <c:v>68716</c:v>
                </c:pt>
                <c:pt idx="7">
                  <c:v>63180</c:v>
                </c:pt>
                <c:pt idx="8">
                  <c:v>57280</c:v>
                </c:pt>
                <c:pt idx="9">
                  <c:v>105482</c:v>
                </c:pt>
                <c:pt idx="10">
                  <c:v>54776</c:v>
                </c:pt>
                <c:pt idx="11">
                  <c:v>103849</c:v>
                </c:pt>
              </c:numCache>
            </c:numRef>
          </c:val>
          <c:smooth val="0"/>
          <c:extLst>
            <c:ext xmlns:c16="http://schemas.microsoft.com/office/drawing/2014/chart" uri="{C3380CC4-5D6E-409C-BE32-E72D297353CC}">
              <c16:uniqueId val="{00000000-04EF-A545-9954-16E288319B0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9010912"/>
        <c:axId val="21439792"/>
      </c:lineChart>
      <c:catAx>
        <c:axId val="790109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crossAx val="21439792"/>
        <c:crosses val="autoZero"/>
        <c:auto val="1"/>
        <c:lblAlgn val="ctr"/>
        <c:lblOffset val="100"/>
        <c:noMultiLvlLbl val="0"/>
      </c:catAx>
      <c:valAx>
        <c:axId val="2143979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crossAx val="7901091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622300</xdr:colOff>
      <xdr:row>0</xdr:row>
      <xdr:rowOff>101600</xdr:rowOff>
    </xdr:from>
    <xdr:to>
      <xdr:col>18</xdr:col>
      <xdr:colOff>444500</xdr:colOff>
      <xdr:row>19</xdr:row>
      <xdr:rowOff>139700</xdr:rowOff>
    </xdr:to>
    <xdr:graphicFrame macro="">
      <xdr:nvGraphicFramePr>
        <xdr:cNvPr id="2" name="Chart 1">
          <a:extLst>
            <a:ext uri="{FF2B5EF4-FFF2-40B4-BE49-F238E27FC236}">
              <a16:creationId xmlns:a16="http://schemas.microsoft.com/office/drawing/2014/main" id="{2343DBF3-9E3B-2D80-457E-3B48BA47D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698500</xdr:colOff>
      <xdr:row>21</xdr:row>
      <xdr:rowOff>190500</xdr:rowOff>
    </xdr:from>
    <xdr:to>
      <xdr:col>16</xdr:col>
      <xdr:colOff>723900</xdr:colOff>
      <xdr:row>39</xdr:row>
      <xdr:rowOff>165100</xdr:rowOff>
    </xdr:to>
    <xdr:graphicFrame macro="">
      <xdr:nvGraphicFramePr>
        <xdr:cNvPr id="4" name="Chart 3">
          <a:extLst>
            <a:ext uri="{FF2B5EF4-FFF2-40B4-BE49-F238E27FC236}">
              <a16:creationId xmlns:a16="http://schemas.microsoft.com/office/drawing/2014/main" id="{4B182AF1-C403-C50A-4A1F-B3459CEC3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711200</xdr:colOff>
      <xdr:row>41</xdr:row>
      <xdr:rowOff>25400</xdr:rowOff>
    </xdr:from>
    <xdr:to>
      <xdr:col>16</xdr:col>
      <xdr:colOff>749300</xdr:colOff>
      <xdr:row>60</xdr:row>
      <xdr:rowOff>152400</xdr:rowOff>
    </xdr:to>
    <xdr:graphicFrame macro="">
      <xdr:nvGraphicFramePr>
        <xdr:cNvPr id="6" name="Chart 5">
          <a:extLst>
            <a:ext uri="{FF2B5EF4-FFF2-40B4-BE49-F238E27FC236}">
              <a16:creationId xmlns:a16="http://schemas.microsoft.com/office/drawing/2014/main" id="{045F3906-8FEB-E61D-8A63-86116679D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800100</xdr:colOff>
      <xdr:row>63</xdr:row>
      <xdr:rowOff>101600</xdr:rowOff>
    </xdr:from>
    <xdr:to>
      <xdr:col>17</xdr:col>
      <xdr:colOff>101600</xdr:colOff>
      <xdr:row>81</xdr:row>
      <xdr:rowOff>38100</xdr:rowOff>
    </xdr:to>
    <xdr:graphicFrame macro="">
      <xdr:nvGraphicFramePr>
        <xdr:cNvPr id="7" name="Chart 6">
          <a:extLst>
            <a:ext uri="{FF2B5EF4-FFF2-40B4-BE49-F238E27FC236}">
              <a16:creationId xmlns:a16="http://schemas.microsoft.com/office/drawing/2014/main" id="{22ED7AAC-AAB2-3571-25A3-0E41C18B9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25400</xdr:colOff>
      <xdr:row>84</xdr:row>
      <xdr:rowOff>88900</xdr:rowOff>
    </xdr:from>
    <xdr:to>
      <xdr:col>17</xdr:col>
      <xdr:colOff>139700</xdr:colOff>
      <xdr:row>101</xdr:row>
      <xdr:rowOff>88900</xdr:rowOff>
    </xdr:to>
    <xdr:graphicFrame macro="">
      <xdr:nvGraphicFramePr>
        <xdr:cNvPr id="8" name="Chart 7">
          <a:extLst>
            <a:ext uri="{FF2B5EF4-FFF2-40B4-BE49-F238E27FC236}">
              <a16:creationId xmlns:a16="http://schemas.microsoft.com/office/drawing/2014/main" id="{B2B07A84-6381-4ED5-0915-B02C238E0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1</xdr:row>
      <xdr:rowOff>104775</xdr:rowOff>
    </xdr:from>
    <xdr:to>
      <xdr:col>5</xdr:col>
      <xdr:colOff>225425</xdr:colOff>
      <xdr:row>7</xdr:row>
      <xdr:rowOff>47625</xdr:rowOff>
    </xdr:to>
    <xdr:pic>
      <xdr:nvPicPr>
        <xdr:cNvPr id="2" name="Picture 4">
          <a:extLst>
            <a:ext uri="{FF2B5EF4-FFF2-40B4-BE49-F238E27FC236}">
              <a16:creationId xmlns:a16="http://schemas.microsoft.com/office/drawing/2014/main" id="{AFF0FC0B-54CE-2D4B-9A66-2AD33778914C}"/>
            </a:ext>
            <a:ext uri="{147F2762-F138-4A5C-976F-8EAC2B608ADB}">
              <a16:predDERef xmlns:a16="http://schemas.microsoft.com/office/drawing/2014/main" pred="{0F333A04-3074-02A6-9D44-211816DF09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333375"/>
          <a:ext cx="3375025" cy="1162050"/>
        </a:xfrm>
        <a:prstGeom prst="rect">
          <a:avLst/>
        </a:prstGeom>
      </xdr:spPr>
    </xdr:pic>
    <xdr:clientData/>
  </xdr:twoCellAnchor>
  <xdr:twoCellAnchor>
    <xdr:from>
      <xdr:col>5</xdr:col>
      <xdr:colOff>323850</xdr:colOff>
      <xdr:row>2</xdr:row>
      <xdr:rowOff>107950</xdr:rowOff>
    </xdr:from>
    <xdr:to>
      <xdr:col>19</xdr:col>
      <xdr:colOff>3175</xdr:colOff>
      <xdr:row>6</xdr:row>
      <xdr:rowOff>0</xdr:rowOff>
    </xdr:to>
    <xdr:sp macro="" textlink="">
      <xdr:nvSpPr>
        <xdr:cNvPr id="3" name="TextBox 2">
          <a:extLst>
            <a:ext uri="{FF2B5EF4-FFF2-40B4-BE49-F238E27FC236}">
              <a16:creationId xmlns:a16="http://schemas.microsoft.com/office/drawing/2014/main" id="{458C6D34-DEE9-F14A-8691-68F8C0E6D0BE}"/>
            </a:ext>
            <a:ext uri="{147F2762-F138-4A5C-976F-8EAC2B608ADB}">
              <a16:predDERef xmlns:a16="http://schemas.microsoft.com/office/drawing/2014/main" pred="{DAE7DD46-115E-5D8C-450C-D0ADAD1279FF}"/>
            </a:ext>
          </a:extLst>
        </xdr:cNvPr>
        <xdr:cNvSpPr txBox="1"/>
      </xdr:nvSpPr>
      <xdr:spPr>
        <a:xfrm>
          <a:off x="3892550" y="514350"/>
          <a:ext cx="9407525" cy="70485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spcFirstLastPara="0" vertOverflow="clip" horzOverflow="clip" wrap="square" lIns="91440" tIns="45720" rIns="91440" bIns="45720" rtlCol="0" anchor="t">
          <a:noAutofit/>
        </a:bodyPr>
        <a:lstStyle/>
        <a:p>
          <a:pPr marL="0" indent="0" algn="l"/>
          <a:r>
            <a:rPr lang="en-US" sz="4800" b="0">
              <a:solidFill>
                <a:schemeClr val="bg1"/>
              </a:solidFill>
              <a:latin typeface="+mj-lt"/>
              <a:cs typeface="Arial" panose="020B0604020202020204" pitchFamily="34" charset="0"/>
            </a:rPr>
            <a:t>PERFORMANCE DASHBOARD</a:t>
          </a:r>
        </a:p>
      </xdr:txBody>
    </xdr:sp>
    <xdr:clientData/>
  </xdr:twoCellAnchor>
  <xdr:twoCellAnchor>
    <xdr:from>
      <xdr:col>5</xdr:col>
      <xdr:colOff>147320</xdr:colOff>
      <xdr:row>15</xdr:row>
      <xdr:rowOff>0</xdr:rowOff>
    </xdr:from>
    <xdr:to>
      <xdr:col>14</xdr:col>
      <xdr:colOff>511556</xdr:colOff>
      <xdr:row>32</xdr:row>
      <xdr:rowOff>111760</xdr:rowOff>
    </xdr:to>
    <xdr:graphicFrame macro="">
      <xdr:nvGraphicFramePr>
        <xdr:cNvPr id="4" name="Chart 3">
          <a:extLst>
            <a:ext uri="{FF2B5EF4-FFF2-40B4-BE49-F238E27FC236}">
              <a16:creationId xmlns:a16="http://schemas.microsoft.com/office/drawing/2014/main" id="{F310FF80-7565-7C44-BA6C-961CF503A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147320</xdr:colOff>
      <xdr:row>33</xdr:row>
      <xdr:rowOff>0</xdr:rowOff>
    </xdr:from>
    <xdr:to>
      <xdr:col>9</xdr:col>
      <xdr:colOff>609600</xdr:colOff>
      <xdr:row>50</xdr:row>
      <xdr:rowOff>111760</xdr:rowOff>
    </xdr:to>
    <xdr:graphicFrame macro="">
      <xdr:nvGraphicFramePr>
        <xdr:cNvPr id="5" name="Chart 4">
          <a:extLst>
            <a:ext uri="{FF2B5EF4-FFF2-40B4-BE49-F238E27FC236}">
              <a16:creationId xmlns:a16="http://schemas.microsoft.com/office/drawing/2014/main" id="{A1BA1BAB-D388-F741-94FB-C13A74E3A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56896</xdr:colOff>
      <xdr:row>33</xdr:row>
      <xdr:rowOff>0</xdr:rowOff>
    </xdr:from>
    <xdr:to>
      <xdr:col>14</xdr:col>
      <xdr:colOff>519176</xdr:colOff>
      <xdr:row>50</xdr:row>
      <xdr:rowOff>111760</xdr:rowOff>
    </xdr:to>
    <xdr:graphicFrame macro="">
      <xdr:nvGraphicFramePr>
        <xdr:cNvPr id="6" name="Chart 5">
          <a:extLst>
            <a:ext uri="{FF2B5EF4-FFF2-40B4-BE49-F238E27FC236}">
              <a16:creationId xmlns:a16="http://schemas.microsoft.com/office/drawing/2014/main" id="{71E52877-8C8D-6A42-A88A-C28C292A5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687832</xdr:colOff>
      <xdr:row>15</xdr:row>
      <xdr:rowOff>0</xdr:rowOff>
    </xdr:from>
    <xdr:to>
      <xdr:col>23</xdr:col>
      <xdr:colOff>0</xdr:colOff>
      <xdr:row>32</xdr:row>
      <xdr:rowOff>111760</xdr:rowOff>
    </xdr:to>
    <xdr:graphicFrame macro="">
      <xdr:nvGraphicFramePr>
        <xdr:cNvPr id="7" name="Chart 6">
          <a:extLst>
            <a:ext uri="{FF2B5EF4-FFF2-40B4-BE49-F238E27FC236}">
              <a16:creationId xmlns:a16="http://schemas.microsoft.com/office/drawing/2014/main" id="{8EF4AFD8-57F3-FA4A-A925-E8C040D40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685800</xdr:colOff>
      <xdr:row>33</xdr:row>
      <xdr:rowOff>0</xdr:rowOff>
    </xdr:from>
    <xdr:to>
      <xdr:col>23</xdr:col>
      <xdr:colOff>0</xdr:colOff>
      <xdr:row>50</xdr:row>
      <xdr:rowOff>111760</xdr:rowOff>
    </xdr:to>
    <xdr:graphicFrame macro="">
      <xdr:nvGraphicFramePr>
        <xdr:cNvPr id="8" name="Chart 7">
          <a:extLst>
            <a:ext uri="{FF2B5EF4-FFF2-40B4-BE49-F238E27FC236}">
              <a16:creationId xmlns:a16="http://schemas.microsoft.com/office/drawing/2014/main" id="{93999090-A935-B645-866C-DE9610E7B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15</xdr:row>
      <xdr:rowOff>0</xdr:rowOff>
    </xdr:from>
    <xdr:to>
      <xdr:col>4</xdr:col>
      <xdr:colOff>815340</xdr:colOff>
      <xdr:row>21</xdr:row>
      <xdr:rowOff>101600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59C3B691-2A2E-A3F7-6073-23AD46C8CE9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66700" y="3048000"/>
              <a:ext cx="329184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0</xdr:colOff>
      <xdr:row>22</xdr:row>
      <xdr:rowOff>0</xdr:rowOff>
    </xdr:from>
    <xdr:to>
      <xdr:col>4</xdr:col>
      <xdr:colOff>815340</xdr:colOff>
      <xdr:row>34</xdr:row>
      <xdr:rowOff>0</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90CE5C9A-A9E3-ECB3-6DC9-3F997433E2D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6700" y="4470400"/>
              <a:ext cx="3291840"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34</xdr:row>
      <xdr:rowOff>111760</xdr:rowOff>
    </xdr:from>
    <xdr:to>
      <xdr:col>4</xdr:col>
      <xdr:colOff>815340</xdr:colOff>
      <xdr:row>50</xdr:row>
      <xdr:rowOff>111760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37A12364-1322-1A89-D65A-3C22B97CABD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66700" y="7020560"/>
              <a:ext cx="3291840" cy="325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zde Barin" refreshedDate="45047.84097986111" createdVersion="8" refreshedVersion="8" minRefreshableVersion="3" recordCount="525" xr:uid="{D8546FAF-C3B7-5044-AC50-EA6A6C55324E}">
  <cacheSource type="worksheet">
    <worksheetSource ref="A1:O526" sheet="Updated Data"/>
  </cacheSource>
  <cacheFields count="15">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Quantity" numFmtId="1">
      <sharedItems containsSemiMixedTypes="0" containsString="0" containsNumber="1" containsInteger="1" minValue="200" maxValue="4493"/>
    </cacheField>
    <cacheField name="Revenue" numFmtId="167">
      <sharedItems containsSemiMixedTypes="0" containsString="0" containsNumber="1" containsInteger="1" minValue="200" maxValue="23988"/>
    </cacheField>
    <cacheField name="Cost" numFmtId="167">
      <sharedItems containsSemiMixedTypes="0" containsString="0" containsNumber="1" minValue="40" maxValue="10994.5"/>
    </cacheField>
    <cacheField name="Profit" numFmtId="167">
      <sharedItems containsSemiMixedTypes="0" containsString="0" containsNumber="1" minValue="160" maxValue="13479"/>
    </cacheField>
    <cacheField name="Column1" numFmtId="167">
      <sharedItems/>
    </cacheField>
    <cacheField name="Date" numFmtId="169">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cacheField>
    <cacheField name="Date Text" numFmtId="168">
      <sharedItems/>
    </cacheField>
    <cacheField name="Date Text 2" numFmtId="168">
      <sharedItems/>
    </cacheField>
    <cacheField name="Month" numFmtId="0">
      <sharedItems count="12">
        <s v="02"/>
        <s v="06"/>
        <s v="12"/>
        <s v="10"/>
        <s v="03"/>
        <s v="01"/>
        <s v="09"/>
        <s v="05"/>
        <s v="07"/>
        <s v="08"/>
        <s v="11"/>
        <s v="04"/>
      </sharedItems>
    </cacheField>
    <cacheField name="Country ID" numFmtId="168">
      <sharedItems/>
    </cacheField>
    <cacheField name="Profit Range" numFmtId="44">
      <sharedItems/>
    </cacheField>
    <cacheField name="Quantity Range" numFmtId="44">
      <sharedItems/>
    </cacheField>
    <cacheField name="Delete Unwanted Space" numFmtId="44">
      <sharedItems/>
    </cacheField>
  </cacheFields>
  <extLst>
    <ext xmlns:x14="http://schemas.microsoft.com/office/spreadsheetml/2009/9/main" uri="{725AE2AE-9491-48be-B2B4-4EB974FC3084}">
      <x14:pivotCacheDefinition pivotCacheId="1035473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s v="IndiaChocolate Chip2921460584"/>
    <x v="0"/>
    <s v="2020/02/01"/>
    <s v="2020-02-01"/>
    <x v="0"/>
    <s v="IND"/>
    <s v="&lt;=  1000"/>
    <s v="&lt;= 1000"/>
    <s v="Chocolate Chip"/>
  </r>
  <r>
    <x v="0"/>
    <x v="0"/>
    <n v="2518"/>
    <n v="12590"/>
    <n v="5036"/>
    <n v="7554"/>
    <s v="IndiaChocolate Chip2518125905036"/>
    <x v="1"/>
    <s v="2020/06/01"/>
    <s v="2020-06-01"/>
    <x v="1"/>
    <s v="IND"/>
    <s v="&gt;=  5000"/>
    <s v="&gt;=  2000"/>
    <s v="Chocolate Chip"/>
  </r>
  <r>
    <x v="0"/>
    <x v="0"/>
    <n v="1817"/>
    <n v="9085"/>
    <n v="3634"/>
    <n v="5451"/>
    <s v="IndiaChocolate Chip181790853634"/>
    <x v="2"/>
    <s v="2020/12/01"/>
    <s v="2020-12-01"/>
    <x v="2"/>
    <s v="IND"/>
    <s v="&gt;=  5000"/>
    <s v="&gt;= 1000"/>
    <s v="Chocolate Chip"/>
  </r>
  <r>
    <x v="0"/>
    <x v="0"/>
    <n v="2363"/>
    <n v="11815"/>
    <n v="4726"/>
    <n v="7089"/>
    <s v="IndiaChocolate Chip2363118154726"/>
    <x v="0"/>
    <s v="2020/02/01"/>
    <s v="2020-02-01"/>
    <x v="0"/>
    <s v="IND"/>
    <s v="&gt;=  5000"/>
    <s v="&gt;=  2000"/>
    <s v="Chocolate Chip"/>
  </r>
  <r>
    <x v="0"/>
    <x v="0"/>
    <n v="1295"/>
    <n v="6475"/>
    <n v="2590"/>
    <n v="3885"/>
    <s v="IndiaChocolate Chip129564752590"/>
    <x v="3"/>
    <s v="2020/10/01"/>
    <s v="2020-10-01"/>
    <x v="3"/>
    <s v="IND"/>
    <s v="&gt;=  1000"/>
    <s v="&gt;= 1000"/>
    <s v="Chocolate Chip"/>
  </r>
  <r>
    <x v="0"/>
    <x v="0"/>
    <n v="1916"/>
    <n v="9580"/>
    <n v="3832"/>
    <n v="5748"/>
    <s v="IndiaChocolate Chip191695803832"/>
    <x v="2"/>
    <s v="2020/12/01"/>
    <s v="2020-12-01"/>
    <x v="2"/>
    <s v="IND"/>
    <s v="&gt;=  5000"/>
    <s v="&gt;= 1000"/>
    <s v="Chocolate Chip"/>
  </r>
  <r>
    <x v="0"/>
    <x v="0"/>
    <n v="2852"/>
    <n v="14260"/>
    <n v="5704"/>
    <n v="8556"/>
    <s v="IndiaChocolate Chip2852142605704"/>
    <x v="2"/>
    <s v="2020/12/01"/>
    <s v="2020-12-01"/>
    <x v="2"/>
    <s v="IND"/>
    <s v="&gt;=  5000"/>
    <s v="&gt;=  2000"/>
    <s v="Chocolate Chip"/>
  </r>
  <r>
    <x v="0"/>
    <x v="0"/>
    <n v="2729"/>
    <n v="13645"/>
    <n v="5458"/>
    <n v="8187"/>
    <s v="IndiaChocolate Chip2729136455458"/>
    <x v="2"/>
    <s v="2020/12/01"/>
    <s v="2020-12-01"/>
    <x v="2"/>
    <s v="IND"/>
    <s v="&gt;=  5000"/>
    <s v="&gt;=  2000"/>
    <s v="Chocolate Chip"/>
  </r>
  <r>
    <x v="0"/>
    <x v="0"/>
    <n v="1774"/>
    <n v="8870"/>
    <n v="3548"/>
    <n v="5322"/>
    <s v="IndiaChocolate Chip177488703548"/>
    <x v="4"/>
    <s v="2020/03/01"/>
    <s v="2020-03-01"/>
    <x v="4"/>
    <s v="IND"/>
    <s v="&gt;=  5000"/>
    <s v="&gt;= 1000"/>
    <s v="Chocolate Chip"/>
  </r>
  <r>
    <x v="0"/>
    <x v="0"/>
    <n v="2009"/>
    <n v="10045"/>
    <n v="4018"/>
    <n v="6027"/>
    <s v="IndiaChocolate Chip2009100454018"/>
    <x v="3"/>
    <s v="2020/10/01"/>
    <s v="2020-10-01"/>
    <x v="3"/>
    <s v="IND"/>
    <s v="&gt;=  5000"/>
    <s v="&gt;=  2000"/>
    <s v="Chocolate Chip"/>
  </r>
  <r>
    <x v="0"/>
    <x v="0"/>
    <n v="4251"/>
    <n v="21255"/>
    <n v="8502"/>
    <n v="12753"/>
    <s v="IndiaChocolate Chip4251212558502"/>
    <x v="5"/>
    <s v="2020/01/01"/>
    <s v="2020-01-01"/>
    <x v="5"/>
    <s v="IND"/>
    <s v="&gt;= 10000"/>
    <s v="&gt;=  4000"/>
    <s v="Chocolate Chip"/>
  </r>
  <r>
    <x v="0"/>
    <x v="0"/>
    <n v="218"/>
    <n v="1090"/>
    <n v="436"/>
    <n v="654"/>
    <s v="IndiaChocolate Chip2181090436"/>
    <x v="6"/>
    <s v="2020/09/01"/>
    <s v="2020-09-01"/>
    <x v="6"/>
    <s v="IND"/>
    <s v="&lt;=  1000"/>
    <s v="&lt;= 1000"/>
    <s v="Chocolate Chip"/>
  </r>
  <r>
    <x v="0"/>
    <x v="0"/>
    <n v="2074"/>
    <n v="10370"/>
    <n v="4148"/>
    <n v="6222"/>
    <s v="IndiaChocolate Chip2074103704148"/>
    <x v="6"/>
    <s v="2020/09/01"/>
    <s v="2020-09-01"/>
    <x v="6"/>
    <s v="IND"/>
    <s v="&gt;=  5000"/>
    <s v="&gt;=  2000"/>
    <s v="Chocolate Chip"/>
  </r>
  <r>
    <x v="0"/>
    <x v="0"/>
    <n v="2431"/>
    <n v="12155"/>
    <n v="4862"/>
    <n v="7293"/>
    <s v="IndiaChocolate Chip2431121554862"/>
    <x v="2"/>
    <s v="2020/12/01"/>
    <s v="2020-12-01"/>
    <x v="2"/>
    <s v="IND"/>
    <s v="&gt;=  5000"/>
    <s v="&gt;=  2000"/>
    <s v="Chocolate Chip"/>
  </r>
  <r>
    <x v="0"/>
    <x v="0"/>
    <n v="1702"/>
    <n v="8510"/>
    <n v="3404"/>
    <n v="5106"/>
    <s v="IndiaChocolate Chip170285103404"/>
    <x v="7"/>
    <s v="2020/05/01"/>
    <s v="2020-05-01"/>
    <x v="7"/>
    <s v="IND"/>
    <s v="&gt;=  5000"/>
    <s v="&gt;= 1000"/>
    <s v="Chocolate Chip"/>
  </r>
  <r>
    <x v="0"/>
    <x v="0"/>
    <n v="257"/>
    <n v="1285"/>
    <n v="514"/>
    <n v="771"/>
    <s v="IndiaChocolate Chip2571285514"/>
    <x v="7"/>
    <s v="2020/05/01"/>
    <s v="2020-05-01"/>
    <x v="7"/>
    <s v="IND"/>
    <s v="&lt;=  1000"/>
    <s v="&lt;= 1000"/>
    <s v="Chocolate Chip"/>
  </r>
  <r>
    <x v="0"/>
    <x v="0"/>
    <n v="1094"/>
    <n v="5470"/>
    <n v="2188"/>
    <n v="3282"/>
    <s v="IndiaChocolate Chip109454702188"/>
    <x v="1"/>
    <s v="2020/06/01"/>
    <s v="2020-06-01"/>
    <x v="1"/>
    <s v="IND"/>
    <s v="&gt;=  1000"/>
    <s v="&gt;= 1000"/>
    <s v="Chocolate Chip"/>
  </r>
  <r>
    <x v="0"/>
    <x v="0"/>
    <n v="873"/>
    <n v="4365"/>
    <n v="1746"/>
    <n v="2619"/>
    <s v="IndiaChocolate Chip87343651746"/>
    <x v="5"/>
    <s v="2020/01/01"/>
    <s v="2020-01-01"/>
    <x v="5"/>
    <s v="IND"/>
    <s v="&gt;=  1000"/>
    <s v="&lt;= 1000"/>
    <s v="Chocolate Chip"/>
  </r>
  <r>
    <x v="0"/>
    <x v="0"/>
    <n v="2105"/>
    <n v="10525"/>
    <n v="4210"/>
    <n v="6315"/>
    <s v="IndiaChocolate Chip2105105254210"/>
    <x v="8"/>
    <s v="2020/07/01"/>
    <s v="2020-07-01"/>
    <x v="8"/>
    <s v="IND"/>
    <s v="&gt;=  5000"/>
    <s v="&gt;=  2000"/>
    <s v="Chocolate Chip"/>
  </r>
  <r>
    <x v="0"/>
    <x v="0"/>
    <n v="4026"/>
    <n v="20130"/>
    <n v="8052"/>
    <n v="12078"/>
    <s v="IndiaChocolate Chip4026201308052"/>
    <x v="8"/>
    <s v="2020/07/01"/>
    <s v="2020-07-01"/>
    <x v="8"/>
    <s v="IND"/>
    <s v="&gt;= 10000"/>
    <s v="&gt;=  4000"/>
    <s v="Chocolate Chip"/>
  </r>
  <r>
    <x v="0"/>
    <x v="0"/>
    <n v="2394"/>
    <n v="11970"/>
    <n v="4788"/>
    <n v="7182"/>
    <s v="IndiaChocolate Chip2394119704788"/>
    <x v="9"/>
    <s v="2020/08/01"/>
    <s v="2020-08-01"/>
    <x v="9"/>
    <s v="IND"/>
    <s v="&gt;=  5000"/>
    <s v="&gt;=  2000"/>
    <s v="Chocolate Chip"/>
  </r>
  <r>
    <x v="0"/>
    <x v="0"/>
    <n v="1366"/>
    <n v="6830"/>
    <n v="2732"/>
    <n v="4098"/>
    <s v="IndiaChocolate Chip136668302732"/>
    <x v="10"/>
    <s v="2020/11/01"/>
    <s v="2020-11-01"/>
    <x v="10"/>
    <s v="IND"/>
    <s v="&gt;=  1000"/>
    <s v="&gt;= 1000"/>
    <s v="Chocolate Chip"/>
  </r>
  <r>
    <x v="0"/>
    <x v="0"/>
    <n v="2632"/>
    <n v="13160"/>
    <n v="5264"/>
    <n v="7896"/>
    <s v="IndiaChocolate Chip2632131605264"/>
    <x v="1"/>
    <s v="2020/06/01"/>
    <s v="2020-06-01"/>
    <x v="1"/>
    <s v="IND"/>
    <s v="&gt;=  5000"/>
    <s v="&gt;=  2000"/>
    <s v="Chocolate Chip"/>
  </r>
  <r>
    <x v="0"/>
    <x v="0"/>
    <n v="1583"/>
    <n v="7915"/>
    <n v="3166"/>
    <n v="4749"/>
    <s v="IndiaChocolate Chip158379153166"/>
    <x v="1"/>
    <s v="2020/06/01"/>
    <s v="2020-06-01"/>
    <x v="1"/>
    <s v="IND"/>
    <s v="&gt;=  1000"/>
    <s v="&gt;= 1000"/>
    <s v="Chocolate Chip"/>
  </r>
  <r>
    <x v="0"/>
    <x v="0"/>
    <n v="1565"/>
    <n v="7825"/>
    <n v="3130"/>
    <n v="4695"/>
    <s v="IndiaChocolate Chip156578253130"/>
    <x v="3"/>
    <s v="2020/10/01"/>
    <s v="2020-10-01"/>
    <x v="3"/>
    <s v="IND"/>
    <s v="&gt;=  1000"/>
    <s v="&gt;= 1000"/>
    <s v="Chocolate Chip"/>
  </r>
  <r>
    <x v="0"/>
    <x v="0"/>
    <n v="1249"/>
    <n v="6245"/>
    <n v="2498"/>
    <n v="3747"/>
    <s v="IndiaChocolate Chip124962452498"/>
    <x v="3"/>
    <s v="2020/10/01"/>
    <s v="2020-10-01"/>
    <x v="3"/>
    <s v="IND"/>
    <s v="&gt;=  1000"/>
    <s v="&gt;= 1000"/>
    <s v="Chocolate Chip"/>
  </r>
  <r>
    <x v="0"/>
    <x v="0"/>
    <n v="2428"/>
    <n v="12140"/>
    <n v="4856"/>
    <n v="7284"/>
    <s v="IndiaChocolate Chip2428121404856"/>
    <x v="4"/>
    <s v="2020/03/01"/>
    <s v="2020-03-01"/>
    <x v="4"/>
    <s v="IND"/>
    <s v="&gt;=  5000"/>
    <s v="&gt;=  2000"/>
    <s v="Chocolate Chip"/>
  </r>
  <r>
    <x v="0"/>
    <x v="0"/>
    <n v="700"/>
    <n v="3500"/>
    <n v="1400"/>
    <n v="2100"/>
    <s v="IndiaChocolate Chip70035001400"/>
    <x v="10"/>
    <s v="2020/11/01"/>
    <s v="2020-11-01"/>
    <x v="10"/>
    <s v="IND"/>
    <s v="&gt;=  1000"/>
    <s v="&lt;= 1000"/>
    <s v="Chocolate Chip"/>
  </r>
  <r>
    <x v="0"/>
    <x v="0"/>
    <n v="1614"/>
    <n v="8070"/>
    <n v="3228"/>
    <n v="4842"/>
    <s v="IndiaChocolate Chip161480703228"/>
    <x v="11"/>
    <s v="2020/04/01"/>
    <s v="2020-04-01"/>
    <x v="11"/>
    <s v="IND"/>
    <s v="&gt;=  1000"/>
    <s v="&gt;= 1000"/>
    <s v="Chocolate Chip"/>
  </r>
  <r>
    <x v="0"/>
    <x v="0"/>
    <n v="2559"/>
    <n v="12795"/>
    <n v="5118"/>
    <n v="7677"/>
    <s v="IndiaChocolate Chip2559127955118"/>
    <x v="9"/>
    <s v="2020/08/01"/>
    <s v="2020-08-01"/>
    <x v="9"/>
    <s v="IND"/>
    <s v="&gt;=  5000"/>
    <s v="&gt;=  2000"/>
    <s v="Chocolate Chip"/>
  </r>
  <r>
    <x v="0"/>
    <x v="0"/>
    <n v="723"/>
    <n v="3615"/>
    <n v="1446"/>
    <n v="2169"/>
    <s v="IndiaChocolate Chip72336151446"/>
    <x v="11"/>
    <s v="2020/04/01"/>
    <s v="2020-04-01"/>
    <x v="11"/>
    <s v="IND"/>
    <s v="&gt;=  1000"/>
    <s v="&lt;= 1000"/>
    <s v="Chocolate Chip"/>
  </r>
  <r>
    <x v="0"/>
    <x v="1"/>
    <n v="2518"/>
    <n v="2518"/>
    <n v="503.6"/>
    <n v="2014.4"/>
    <s v="IndiaFortune Cookie25182518503.6"/>
    <x v="1"/>
    <s v="2020/06/01"/>
    <s v="2020-06-01"/>
    <x v="1"/>
    <s v="IND"/>
    <s v="&gt;=  1000"/>
    <s v="&gt;=  2000"/>
    <s v="Fortune Cookie"/>
  </r>
  <r>
    <x v="0"/>
    <x v="1"/>
    <n v="2666"/>
    <n v="2666"/>
    <n v="533.20000000000005"/>
    <n v="2132.8000000000002"/>
    <s v="IndiaFortune Cookie26662666533.2"/>
    <x v="8"/>
    <s v="2020/07/01"/>
    <s v="2020-07-01"/>
    <x v="8"/>
    <s v="IND"/>
    <s v="&gt;=  1000"/>
    <s v="&gt;=  2000"/>
    <s v="Fortune Cookie"/>
  </r>
  <r>
    <x v="0"/>
    <x v="1"/>
    <n v="1830"/>
    <n v="1830"/>
    <n v="366"/>
    <n v="1464"/>
    <s v="IndiaFortune Cookie18301830366"/>
    <x v="9"/>
    <s v="2020/08/01"/>
    <s v="2020-08-01"/>
    <x v="9"/>
    <s v="IND"/>
    <s v="&gt;=  1000"/>
    <s v="&gt;= 1000"/>
    <s v="Fortune Cookie"/>
  </r>
  <r>
    <x v="0"/>
    <x v="1"/>
    <n v="1967"/>
    <n v="1967"/>
    <n v="393.40000000000003"/>
    <n v="1573.6"/>
    <s v="IndiaFortune Cookie19671967393.4"/>
    <x v="4"/>
    <s v="2020/03/01"/>
    <s v="2020-03-01"/>
    <x v="4"/>
    <s v="IND"/>
    <s v="&gt;=  1000"/>
    <s v="&gt;= 1000"/>
    <s v="Fortune Cookie"/>
  </r>
  <r>
    <x v="0"/>
    <x v="1"/>
    <n v="488"/>
    <n v="488"/>
    <n v="97.600000000000009"/>
    <n v="390.4"/>
    <s v="IndiaFortune Cookie48848897.6"/>
    <x v="0"/>
    <s v="2020/02/01"/>
    <s v="2020-02-01"/>
    <x v="0"/>
    <s v="IND"/>
    <s v="&lt;=  1000"/>
    <s v="&lt;= 1000"/>
    <s v="Fortune Cookie"/>
  </r>
  <r>
    <x v="0"/>
    <x v="1"/>
    <n v="708"/>
    <n v="708"/>
    <n v="141.6"/>
    <n v="566.4"/>
    <s v="IndiaFortune Cookie708708141.6"/>
    <x v="1"/>
    <s v="2020/06/01"/>
    <s v="2020-06-01"/>
    <x v="1"/>
    <s v="IND"/>
    <s v="&lt;=  1000"/>
    <s v="&lt;= 1000"/>
    <s v="Fortune Cookie"/>
  </r>
  <r>
    <x v="0"/>
    <x v="1"/>
    <n v="3803"/>
    <n v="3803"/>
    <n v="760.6"/>
    <n v="3042.4"/>
    <s v="IndiaFortune Cookie38033803760.6"/>
    <x v="11"/>
    <s v="2020/04/01"/>
    <s v="2020-04-01"/>
    <x v="11"/>
    <s v="IND"/>
    <s v="&gt;=  1000"/>
    <s v="&gt;=  2000"/>
    <s v="Fortune Cookie"/>
  </r>
  <r>
    <x v="0"/>
    <x v="1"/>
    <n v="2321"/>
    <n v="2321"/>
    <n v="464.20000000000005"/>
    <n v="1856.8"/>
    <s v="IndiaFortune Cookie23212321464.2"/>
    <x v="10"/>
    <s v="2020/11/01"/>
    <s v="2020-11-01"/>
    <x v="10"/>
    <s v="IND"/>
    <s v="&gt;=  1000"/>
    <s v="&gt;=  2000"/>
    <s v="Fortune Cookie"/>
  </r>
  <r>
    <x v="0"/>
    <x v="1"/>
    <n v="2734"/>
    <n v="2734"/>
    <n v="546.80000000000007"/>
    <n v="2187.1999999999998"/>
    <s v="IndiaFortune Cookie27342734546.8"/>
    <x v="3"/>
    <s v="2020/10/01"/>
    <s v="2020-10-01"/>
    <x v="3"/>
    <s v="IND"/>
    <s v="&gt;=  1000"/>
    <s v="&gt;=  2000"/>
    <s v="Fortune Cookie"/>
  </r>
  <r>
    <x v="0"/>
    <x v="1"/>
    <n v="1249"/>
    <n v="1249"/>
    <n v="249.8"/>
    <n v="999.2"/>
    <s v="IndiaFortune Cookie12491249249.8"/>
    <x v="3"/>
    <s v="2020/10/01"/>
    <s v="2020-10-01"/>
    <x v="3"/>
    <s v="IND"/>
    <s v="&lt;=  1000"/>
    <s v="&gt;= 1000"/>
    <s v="Fortune Cookie"/>
  </r>
  <r>
    <x v="0"/>
    <x v="1"/>
    <n v="2228"/>
    <n v="2228"/>
    <n v="445.6"/>
    <n v="1782.4"/>
    <s v="IndiaFortune Cookie22282228445.6"/>
    <x v="5"/>
    <s v="2020/01/01"/>
    <s v="2020-01-01"/>
    <x v="5"/>
    <s v="IND"/>
    <s v="&gt;=  1000"/>
    <s v="&gt;=  2000"/>
    <s v="Fortune Cookie"/>
  </r>
  <r>
    <x v="0"/>
    <x v="1"/>
    <n v="200"/>
    <n v="200"/>
    <n v="40"/>
    <n v="160"/>
    <s v="IndiaFortune Cookie20020040"/>
    <x v="7"/>
    <s v="2020/05/01"/>
    <s v="2020-05-01"/>
    <x v="7"/>
    <s v="IND"/>
    <s v="&lt;=  1000"/>
    <s v="&lt;= 1000"/>
    <s v="Fortune Cookie"/>
  </r>
  <r>
    <x v="0"/>
    <x v="1"/>
    <n v="388"/>
    <n v="388"/>
    <n v="77.600000000000009"/>
    <n v="310.39999999999998"/>
    <s v="IndiaFortune Cookie38838877.6"/>
    <x v="6"/>
    <s v="2020/09/01"/>
    <s v="2020-09-01"/>
    <x v="6"/>
    <s v="IND"/>
    <s v="&lt;=  1000"/>
    <s v="&lt;= 1000"/>
    <s v="Fortune Cookie"/>
  </r>
  <r>
    <x v="0"/>
    <x v="1"/>
    <n v="2300"/>
    <n v="2300"/>
    <n v="460"/>
    <n v="1840"/>
    <s v="IndiaFortune Cookie23002300460"/>
    <x v="2"/>
    <s v="2020/12/01"/>
    <s v="2020-12-01"/>
    <x v="2"/>
    <s v="IND"/>
    <s v="&gt;=  1000"/>
    <s v="&gt;=  2000"/>
    <s v="Fortune Cookie"/>
  </r>
  <r>
    <x v="0"/>
    <x v="2"/>
    <n v="1916"/>
    <n v="9580"/>
    <n v="4215.2000000000007"/>
    <n v="5364.7999999999993"/>
    <s v="IndiaOatmeal Raisin191695804215.2"/>
    <x v="2"/>
    <s v="2020/12/01"/>
    <s v="2020-12-01"/>
    <x v="2"/>
    <s v="IND"/>
    <s v="&gt;=  5000"/>
    <s v="&gt;= 1000"/>
    <s v="Oatmeal Raisin"/>
  </r>
  <r>
    <x v="0"/>
    <x v="2"/>
    <n v="552"/>
    <n v="2760"/>
    <n v="1214.4000000000001"/>
    <n v="1545.6"/>
    <s v="IndiaOatmeal Raisin55227601214.4"/>
    <x v="9"/>
    <s v="2020/08/01"/>
    <s v="2020-08-01"/>
    <x v="9"/>
    <s v="IND"/>
    <s v="&gt;=  1000"/>
    <s v="&lt;= 1000"/>
    <s v="Oatmeal Raisin"/>
  </r>
  <r>
    <x v="0"/>
    <x v="2"/>
    <n v="1135"/>
    <n v="5675"/>
    <n v="2497"/>
    <n v="3178"/>
    <s v="IndiaOatmeal Raisin113556752497"/>
    <x v="1"/>
    <s v="2020/06/01"/>
    <s v="2020-06-01"/>
    <x v="1"/>
    <s v="IND"/>
    <s v="&gt;=  1000"/>
    <s v="&gt;= 1000"/>
    <s v="Oatmeal Raisin"/>
  </r>
  <r>
    <x v="0"/>
    <x v="2"/>
    <n v="1645"/>
    <n v="8225"/>
    <n v="3619.0000000000005"/>
    <n v="4606"/>
    <s v="IndiaOatmeal Raisin164582253619"/>
    <x v="7"/>
    <s v="2020/05/01"/>
    <s v="2020-05-01"/>
    <x v="7"/>
    <s v="IND"/>
    <s v="&gt;=  1000"/>
    <s v="&gt;= 1000"/>
    <s v="Oatmeal Raisin"/>
  </r>
  <r>
    <x v="0"/>
    <x v="2"/>
    <n v="1118"/>
    <n v="5590"/>
    <n v="2459.6000000000004"/>
    <n v="3130.3999999999996"/>
    <s v="IndiaOatmeal Raisin111855902459.6"/>
    <x v="10"/>
    <s v="2020/11/01"/>
    <s v="2020-11-01"/>
    <x v="10"/>
    <s v="IND"/>
    <s v="&gt;=  1000"/>
    <s v="&gt;= 1000"/>
    <s v="Oatmeal Raisin"/>
  </r>
  <r>
    <x v="0"/>
    <x v="2"/>
    <n v="708"/>
    <n v="3540"/>
    <n v="1557.6000000000001"/>
    <n v="1982.3999999999999"/>
    <s v="IndiaOatmeal Raisin70835401557.6"/>
    <x v="1"/>
    <s v="2020/06/01"/>
    <s v="2020-06-01"/>
    <x v="1"/>
    <s v="IND"/>
    <s v="&gt;=  1000"/>
    <s v="&lt;= 1000"/>
    <s v="Oatmeal Raisin"/>
  </r>
  <r>
    <x v="0"/>
    <x v="2"/>
    <n v="1269"/>
    <n v="6345"/>
    <n v="2791.8"/>
    <n v="3553.2"/>
    <s v="IndiaOatmeal Raisin126963452791.8"/>
    <x v="3"/>
    <s v="2020/10/01"/>
    <s v="2020-10-01"/>
    <x v="3"/>
    <s v="IND"/>
    <s v="&gt;=  1000"/>
    <s v="&gt;= 1000"/>
    <s v="Oatmeal Raisin"/>
  </r>
  <r>
    <x v="0"/>
    <x v="2"/>
    <n v="1631"/>
    <n v="8155"/>
    <n v="3588.2000000000003"/>
    <n v="4566.7999999999993"/>
    <s v="IndiaOatmeal Raisin163181553588.2"/>
    <x v="8"/>
    <s v="2020/07/01"/>
    <s v="2020-07-01"/>
    <x v="8"/>
    <s v="IND"/>
    <s v="&gt;=  1000"/>
    <s v="&gt;= 1000"/>
    <s v="Oatmeal Raisin"/>
  </r>
  <r>
    <x v="0"/>
    <x v="2"/>
    <n v="2240"/>
    <n v="11200"/>
    <n v="4928"/>
    <n v="6272"/>
    <s v="IndiaOatmeal Raisin2240112004928"/>
    <x v="0"/>
    <s v="2020/02/01"/>
    <s v="2020-02-01"/>
    <x v="0"/>
    <s v="IND"/>
    <s v="&gt;=  5000"/>
    <s v="&gt;=  2000"/>
    <s v="Oatmeal Raisin"/>
  </r>
  <r>
    <x v="0"/>
    <x v="2"/>
    <n v="3521"/>
    <n v="17605"/>
    <n v="7746.2000000000007"/>
    <n v="9858.7999999999993"/>
    <s v="IndiaOatmeal Raisin3521176057746.2"/>
    <x v="11"/>
    <s v="2020/04/01"/>
    <s v="2020-04-01"/>
    <x v="11"/>
    <s v="IND"/>
    <s v="&gt;=  5000"/>
    <s v="&gt;=  2000"/>
    <s v="Oatmeal Raisin"/>
  </r>
  <r>
    <x v="0"/>
    <x v="2"/>
    <n v="707"/>
    <n v="3535"/>
    <n v="1555.4"/>
    <n v="1979.6"/>
    <s v="IndiaOatmeal Raisin70735351555.4"/>
    <x v="6"/>
    <s v="2020/09/01"/>
    <s v="2020-09-01"/>
    <x v="6"/>
    <s v="IND"/>
    <s v="&gt;=  1000"/>
    <s v="&lt;= 1000"/>
    <s v="Oatmeal Raisin"/>
  </r>
  <r>
    <x v="0"/>
    <x v="2"/>
    <n v="2734"/>
    <n v="13670"/>
    <n v="6014.8"/>
    <n v="7655.2"/>
    <s v="IndiaOatmeal Raisin2734136706014.8"/>
    <x v="3"/>
    <s v="2020/10/01"/>
    <s v="2020-10-01"/>
    <x v="3"/>
    <s v="IND"/>
    <s v="&gt;=  5000"/>
    <s v="&gt;=  2000"/>
    <s v="Oatmeal Raisin"/>
  </r>
  <r>
    <x v="0"/>
    <x v="2"/>
    <n v="1659"/>
    <n v="8295"/>
    <n v="3649.8"/>
    <n v="4645.2"/>
    <s v="IndiaOatmeal Raisin165982953649.8"/>
    <x v="5"/>
    <s v="2020/01/01"/>
    <s v="2020-01-01"/>
    <x v="5"/>
    <s v="IND"/>
    <s v="&gt;=  1000"/>
    <s v="&gt;= 1000"/>
    <s v="Oatmeal Raisin"/>
  </r>
  <r>
    <x v="0"/>
    <x v="2"/>
    <n v="888"/>
    <n v="4440"/>
    <n v="1953.6000000000001"/>
    <n v="2486.3999999999996"/>
    <s v="IndiaOatmeal Raisin88844401953.6"/>
    <x v="4"/>
    <s v="2020/03/01"/>
    <s v="2020-03-01"/>
    <x v="4"/>
    <s v="IND"/>
    <s v="&gt;=  1000"/>
    <s v="&lt;= 1000"/>
    <s v="Oatmeal Raisin"/>
  </r>
  <r>
    <x v="0"/>
    <x v="3"/>
    <n v="1619"/>
    <n v="6476"/>
    <n v="2428.5"/>
    <n v="4047.5"/>
    <s v="IndiaSnickerdoodle161964762428.5"/>
    <x v="5"/>
    <s v="2020/01/01"/>
    <s v="2020-01-01"/>
    <x v="5"/>
    <s v="IND"/>
    <s v="&gt;=  1000"/>
    <s v="&gt;= 1000"/>
    <s v="Snickerdoodle"/>
  </r>
  <r>
    <x v="0"/>
    <x v="3"/>
    <n v="1445"/>
    <n v="5780"/>
    <n v="2167.5"/>
    <n v="3612.5"/>
    <s v="IndiaSnickerdoodle144557802167.5"/>
    <x v="6"/>
    <s v="2020/09/01"/>
    <s v="2020-09-01"/>
    <x v="6"/>
    <s v="IND"/>
    <s v="&gt;=  1000"/>
    <s v="&gt;= 1000"/>
    <s v="Snickerdoodle"/>
  </r>
  <r>
    <x v="0"/>
    <x v="3"/>
    <n v="743"/>
    <n v="2972"/>
    <n v="1114.5"/>
    <n v="1857.5"/>
    <s v="IndiaSnickerdoodle74329721114.5"/>
    <x v="11"/>
    <s v="2020/04/01"/>
    <s v="2020-04-01"/>
    <x v="11"/>
    <s v="IND"/>
    <s v="&gt;=  1000"/>
    <s v="&lt;= 1000"/>
    <s v="Snickerdoodle"/>
  </r>
  <r>
    <x v="0"/>
    <x v="3"/>
    <n v="1295"/>
    <n v="5180"/>
    <n v="1942.5"/>
    <n v="3237.5"/>
    <s v="IndiaSnickerdoodle129551801942.5"/>
    <x v="3"/>
    <s v="2020/10/01"/>
    <s v="2020-10-01"/>
    <x v="3"/>
    <s v="IND"/>
    <s v="&gt;=  1000"/>
    <s v="&gt;= 1000"/>
    <s v="Snickerdoodle"/>
  </r>
  <r>
    <x v="0"/>
    <x v="3"/>
    <n v="2852"/>
    <n v="11408"/>
    <n v="4278"/>
    <n v="7130"/>
    <s v="IndiaSnickerdoodle2852114084278"/>
    <x v="2"/>
    <s v="2020/12/01"/>
    <s v="2020-12-01"/>
    <x v="2"/>
    <s v="IND"/>
    <s v="&gt;=  5000"/>
    <s v="&gt;=  2000"/>
    <s v="Snickerdoodle"/>
  </r>
  <r>
    <x v="0"/>
    <x v="3"/>
    <n v="831"/>
    <n v="3324"/>
    <n v="1246.5"/>
    <n v="2077.5"/>
    <s v="IndiaSnickerdoodle83133241246.5"/>
    <x v="7"/>
    <s v="2020/05/01"/>
    <s v="2020-05-01"/>
    <x v="7"/>
    <s v="IND"/>
    <s v="&gt;=  1000"/>
    <s v="&lt;= 1000"/>
    <s v="Snickerdoodle"/>
  </r>
  <r>
    <x v="0"/>
    <x v="3"/>
    <n v="2844"/>
    <n v="11376"/>
    <n v="4266"/>
    <n v="7110"/>
    <s v="IndiaSnickerdoodle2844113764266"/>
    <x v="1"/>
    <s v="2020/06/01"/>
    <s v="2020-06-01"/>
    <x v="1"/>
    <s v="IND"/>
    <s v="&gt;=  5000"/>
    <s v="&gt;=  2000"/>
    <s v="Snickerdoodle"/>
  </r>
  <r>
    <x v="0"/>
    <x v="3"/>
    <n v="1884"/>
    <n v="7536"/>
    <n v="2826"/>
    <n v="4710"/>
    <s v="IndiaSnickerdoodle188475362826"/>
    <x v="9"/>
    <s v="2020/08/01"/>
    <s v="2020-08-01"/>
    <x v="9"/>
    <s v="IND"/>
    <s v="&gt;=  1000"/>
    <s v="&gt;= 1000"/>
    <s v="Snickerdoodle"/>
  </r>
  <r>
    <x v="0"/>
    <x v="3"/>
    <n v="1094"/>
    <n v="4376"/>
    <n v="1641"/>
    <n v="2735"/>
    <s v="IndiaSnickerdoodle109443761641"/>
    <x v="1"/>
    <s v="2020/06/01"/>
    <s v="2020-06-01"/>
    <x v="1"/>
    <s v="IND"/>
    <s v="&gt;=  1000"/>
    <s v="&gt;= 1000"/>
    <s v="Snickerdoodle"/>
  </r>
  <r>
    <x v="0"/>
    <x v="3"/>
    <n v="819"/>
    <n v="3276"/>
    <n v="1228.5"/>
    <n v="2047.5"/>
    <s v="IndiaSnickerdoodle81932761228.5"/>
    <x v="8"/>
    <s v="2020/07/01"/>
    <s v="2020-07-01"/>
    <x v="8"/>
    <s v="IND"/>
    <s v="&gt;=  1000"/>
    <s v="&lt;= 1000"/>
    <s v="Snickerdoodle"/>
  </r>
  <r>
    <x v="0"/>
    <x v="3"/>
    <n v="1937"/>
    <n v="7748"/>
    <n v="2905.5"/>
    <n v="4842.5"/>
    <s v="IndiaSnickerdoodle193777482905.5"/>
    <x v="0"/>
    <s v="2020/02/01"/>
    <s v="2020-02-01"/>
    <x v="0"/>
    <s v="IND"/>
    <s v="&gt;=  1000"/>
    <s v="&gt;= 1000"/>
    <s v="Snickerdoodle"/>
  </r>
  <r>
    <x v="0"/>
    <x v="3"/>
    <n v="2689"/>
    <n v="10756"/>
    <n v="4033.5"/>
    <n v="6722.5"/>
    <s v="IndiaSnickerdoodle2689107564033.5"/>
    <x v="10"/>
    <s v="2020/11/01"/>
    <s v="2020-11-01"/>
    <x v="10"/>
    <s v="IND"/>
    <s v="&gt;=  5000"/>
    <s v="&gt;=  2000"/>
    <s v="Snickerdoodle"/>
  </r>
  <r>
    <x v="0"/>
    <x v="3"/>
    <n v="923"/>
    <n v="3692"/>
    <n v="1384.5"/>
    <n v="2307.5"/>
    <s v="IndiaSnickerdoodle92336921384.5"/>
    <x v="4"/>
    <s v="2020/03/01"/>
    <s v="2020-03-01"/>
    <x v="4"/>
    <s v="IND"/>
    <s v="&gt;=  1000"/>
    <s v="&lt;= 1000"/>
    <s v="Snickerdoodle"/>
  </r>
  <r>
    <x v="0"/>
    <x v="3"/>
    <n v="1496"/>
    <n v="5984"/>
    <n v="2244"/>
    <n v="3740"/>
    <s v="IndiaSnickerdoodle149659842244"/>
    <x v="3"/>
    <s v="2020/10/01"/>
    <s v="2020-10-01"/>
    <x v="3"/>
    <s v="IND"/>
    <s v="&gt;=  1000"/>
    <s v="&gt;= 1000"/>
    <s v="Snickerdoodle"/>
  </r>
  <r>
    <x v="0"/>
    <x v="3"/>
    <n v="2300"/>
    <n v="9200"/>
    <n v="3450"/>
    <n v="5750"/>
    <s v="IndiaSnickerdoodle230092003450"/>
    <x v="2"/>
    <s v="2020/12/01"/>
    <s v="2020-12-01"/>
    <x v="2"/>
    <s v="IND"/>
    <s v="&gt;=  5000"/>
    <s v="&gt;=  2000"/>
    <s v="Snickerdoodle"/>
  </r>
  <r>
    <x v="0"/>
    <x v="4"/>
    <n v="2001"/>
    <n v="6003"/>
    <n v="2501.25"/>
    <n v="3501.75"/>
    <s v="IndiaSugar200160032501.25"/>
    <x v="0"/>
    <s v="2020/02/01"/>
    <s v="2020-02-01"/>
    <x v="0"/>
    <s v="IND"/>
    <s v="&gt;=  1000"/>
    <s v="&gt;=  2000"/>
    <s v="Sugar"/>
  </r>
  <r>
    <x v="0"/>
    <x v="4"/>
    <n v="1817"/>
    <n v="5451"/>
    <n v="2271.25"/>
    <n v="3179.75"/>
    <s v="IndiaSugar181754512271.25"/>
    <x v="2"/>
    <s v="2020/12/01"/>
    <s v="2020-12-01"/>
    <x v="2"/>
    <s v="IND"/>
    <s v="&gt;=  1000"/>
    <s v="&gt;= 1000"/>
    <s v="Sugar"/>
  </r>
  <r>
    <x v="0"/>
    <x v="4"/>
    <n v="1326"/>
    <n v="3978"/>
    <n v="1657.5"/>
    <n v="2320.5"/>
    <s v="IndiaSugar132639781657.5"/>
    <x v="4"/>
    <s v="2020/03/01"/>
    <s v="2020-03-01"/>
    <x v="4"/>
    <s v="IND"/>
    <s v="&gt;=  1000"/>
    <s v="&gt;= 1000"/>
    <s v="Sugar"/>
  </r>
  <r>
    <x v="0"/>
    <x v="4"/>
    <n v="944"/>
    <n v="2832"/>
    <n v="1180"/>
    <n v="1652"/>
    <s v="IndiaSugar94428321180"/>
    <x v="11"/>
    <s v="2020/04/01"/>
    <s v="2020-04-01"/>
    <x v="11"/>
    <s v="IND"/>
    <s v="&gt;=  1000"/>
    <s v="&lt;= 1000"/>
    <s v="Sugar"/>
  </r>
  <r>
    <x v="0"/>
    <x v="4"/>
    <n v="2729"/>
    <n v="8187"/>
    <n v="3411.25"/>
    <n v="4775.75"/>
    <s v="IndiaSugar272981873411.25"/>
    <x v="2"/>
    <s v="2020/12/01"/>
    <s v="2020-12-01"/>
    <x v="2"/>
    <s v="IND"/>
    <s v="&gt;=  1000"/>
    <s v="&gt;=  2000"/>
    <s v="Sugar"/>
  </r>
  <r>
    <x v="0"/>
    <x v="4"/>
    <n v="1874"/>
    <n v="5622"/>
    <n v="2342.5"/>
    <n v="3279.5"/>
    <s v="IndiaSugar187456222342.5"/>
    <x v="9"/>
    <s v="2020/08/01"/>
    <s v="2020-08-01"/>
    <x v="9"/>
    <s v="IND"/>
    <s v="&gt;=  1000"/>
    <s v="&gt;= 1000"/>
    <s v="Sugar"/>
  </r>
  <r>
    <x v="0"/>
    <x v="4"/>
    <n v="2844"/>
    <n v="8532"/>
    <n v="3555"/>
    <n v="4977"/>
    <s v="IndiaSugar284485323555"/>
    <x v="1"/>
    <s v="2020/06/01"/>
    <s v="2020-06-01"/>
    <x v="1"/>
    <s v="IND"/>
    <s v="&gt;=  1000"/>
    <s v="&gt;=  2000"/>
    <s v="Sugar"/>
  </r>
  <r>
    <x v="0"/>
    <x v="4"/>
    <n v="1582"/>
    <n v="4746"/>
    <n v="1977.5"/>
    <n v="2768.5"/>
    <s v="IndiaSugar158247461977.5"/>
    <x v="2"/>
    <s v="2020/12/01"/>
    <s v="2020-12-01"/>
    <x v="2"/>
    <s v="IND"/>
    <s v="&gt;=  1000"/>
    <s v="&gt;= 1000"/>
    <s v="Sugar"/>
  </r>
  <r>
    <x v="0"/>
    <x v="4"/>
    <n v="3245"/>
    <n v="9735"/>
    <n v="4056.25"/>
    <n v="5678.75"/>
    <s v="IndiaSugar324597354056.25"/>
    <x v="5"/>
    <s v="2020/01/01"/>
    <s v="2020-01-01"/>
    <x v="5"/>
    <s v="IND"/>
    <s v="&gt;=  5000"/>
    <s v="&gt;=  2000"/>
    <s v="Sugar"/>
  </r>
  <r>
    <x v="0"/>
    <x v="4"/>
    <n v="2134"/>
    <n v="6402"/>
    <n v="2667.5"/>
    <n v="3734.5"/>
    <s v="IndiaSugar213464022667.5"/>
    <x v="6"/>
    <s v="2020/09/01"/>
    <s v="2020-09-01"/>
    <x v="6"/>
    <s v="IND"/>
    <s v="&gt;=  1000"/>
    <s v="&gt;=  2000"/>
    <s v="Sugar"/>
  </r>
  <r>
    <x v="0"/>
    <x v="4"/>
    <n v="2529"/>
    <n v="7587"/>
    <n v="3161.25"/>
    <n v="4425.75"/>
    <s v="IndiaSugar252975873161.25"/>
    <x v="10"/>
    <s v="2020/11/01"/>
    <s v="2020-11-01"/>
    <x v="10"/>
    <s v="IND"/>
    <s v="&gt;=  1000"/>
    <s v="&gt;=  2000"/>
    <s v="Sugar"/>
  </r>
  <r>
    <x v="0"/>
    <x v="4"/>
    <n v="2109"/>
    <n v="6327"/>
    <n v="2636.25"/>
    <n v="3690.75"/>
    <s v="IndiaSugar210963272636.25"/>
    <x v="7"/>
    <s v="2020/05/01"/>
    <s v="2020-05-01"/>
    <x v="7"/>
    <s v="IND"/>
    <s v="&gt;=  1000"/>
    <s v="&gt;=  2000"/>
    <s v="Sugar"/>
  </r>
  <r>
    <x v="0"/>
    <x v="4"/>
    <n v="1583"/>
    <n v="4749"/>
    <n v="1978.75"/>
    <n v="2770.25"/>
    <s v="IndiaSugar158347491978.75"/>
    <x v="1"/>
    <s v="2020/06/01"/>
    <s v="2020-06-01"/>
    <x v="1"/>
    <s v="IND"/>
    <s v="&gt;=  1000"/>
    <s v="&gt;= 1000"/>
    <s v="Sugar"/>
  </r>
  <r>
    <x v="0"/>
    <x v="4"/>
    <n v="1565"/>
    <n v="4695"/>
    <n v="1956.25"/>
    <n v="2738.75"/>
    <s v="IndiaSugar156546951956.25"/>
    <x v="3"/>
    <s v="2020/10/01"/>
    <s v="2020-10-01"/>
    <x v="3"/>
    <s v="IND"/>
    <s v="&gt;=  1000"/>
    <s v="&gt;= 1000"/>
    <s v="Sugar"/>
  </r>
  <r>
    <x v="0"/>
    <x v="4"/>
    <n v="1496"/>
    <n v="4488"/>
    <n v="1870"/>
    <n v="2618"/>
    <s v="IndiaSugar149644881870"/>
    <x v="3"/>
    <s v="2020/10/01"/>
    <s v="2020-10-01"/>
    <x v="3"/>
    <s v="IND"/>
    <s v="&gt;=  1000"/>
    <s v="&gt;= 1000"/>
    <s v="Sugar"/>
  </r>
  <r>
    <x v="0"/>
    <x v="4"/>
    <n v="866"/>
    <n v="2598"/>
    <n v="1082.5"/>
    <n v="1515.5"/>
    <s v="IndiaSugar86625981082.5"/>
    <x v="8"/>
    <s v="2020/07/01"/>
    <s v="2020-07-01"/>
    <x v="8"/>
    <s v="IND"/>
    <s v="&gt;=  1000"/>
    <s v="&lt;= 1000"/>
    <s v="Sugar"/>
  </r>
  <r>
    <x v="0"/>
    <x v="5"/>
    <n v="923"/>
    <n v="5538"/>
    <n v="2538.25"/>
    <n v="2999.75"/>
    <s v="IndiaWhite Chocolate Macadamia Nut92355382538.25"/>
    <x v="9"/>
    <s v="2020/08/01"/>
    <s v="2020-08-01"/>
    <x v="9"/>
    <s v="IND"/>
    <s v="&gt;=  1000"/>
    <s v="&lt;= 1000"/>
    <s v="White Chocolate Macadamia Nut"/>
  </r>
  <r>
    <x v="0"/>
    <x v="5"/>
    <n v="2009"/>
    <n v="12054"/>
    <n v="5524.75"/>
    <n v="6529.25"/>
    <s v="IndiaWhite Chocolate Macadamia Nut2009120545524.75"/>
    <x v="3"/>
    <s v="2020/10/01"/>
    <s v="2020-10-01"/>
    <x v="3"/>
    <s v="IND"/>
    <s v="&gt;=  5000"/>
    <s v="&gt;=  2000"/>
    <s v="White Chocolate Macadamia Nut"/>
  </r>
  <r>
    <x v="0"/>
    <x v="5"/>
    <n v="3851"/>
    <n v="23106"/>
    <n v="10590.25"/>
    <n v="12515.75"/>
    <s v="IndiaWhite Chocolate Macadamia Nut38512310610590.25"/>
    <x v="11"/>
    <s v="2020/04/01"/>
    <s v="2020-04-01"/>
    <x v="11"/>
    <s v="IND"/>
    <s v="&gt;= 10000"/>
    <s v="&gt;=  2000"/>
    <s v="White Chocolate Macadamia Nut"/>
  </r>
  <r>
    <x v="0"/>
    <x v="5"/>
    <n v="2431"/>
    <n v="14586"/>
    <n v="6685.25"/>
    <n v="7900.75"/>
    <s v="IndiaWhite Chocolate Macadamia Nut2431145866685.25"/>
    <x v="2"/>
    <s v="2020/12/01"/>
    <s v="2020-12-01"/>
    <x v="2"/>
    <s v="IND"/>
    <s v="&gt;=  5000"/>
    <s v="&gt;=  2000"/>
    <s v="White Chocolate Macadamia Nut"/>
  </r>
  <r>
    <x v="0"/>
    <x v="5"/>
    <n v="952"/>
    <n v="5712"/>
    <n v="2618"/>
    <n v="3094"/>
    <s v="IndiaWhite Chocolate Macadamia Nut95257122618"/>
    <x v="0"/>
    <s v="2020/02/01"/>
    <s v="2020-02-01"/>
    <x v="0"/>
    <s v="IND"/>
    <s v="&gt;=  1000"/>
    <s v="&lt;= 1000"/>
    <s v="White Chocolate Macadamia Nut"/>
  </r>
  <r>
    <x v="0"/>
    <x v="5"/>
    <n v="1262"/>
    <n v="7572"/>
    <n v="3470.5"/>
    <n v="4101.5"/>
    <s v="IndiaWhite Chocolate Macadamia Nut126275723470.5"/>
    <x v="7"/>
    <s v="2020/05/01"/>
    <s v="2020-05-01"/>
    <x v="7"/>
    <s v="IND"/>
    <s v="&gt;=  1000"/>
    <s v="&gt;= 1000"/>
    <s v="White Chocolate Macadamia Nut"/>
  </r>
  <r>
    <x v="0"/>
    <x v="5"/>
    <n v="1135"/>
    <n v="6810"/>
    <n v="3121.25"/>
    <n v="3688.75"/>
    <s v="IndiaWhite Chocolate Macadamia Nut113568103121.25"/>
    <x v="1"/>
    <s v="2020/06/01"/>
    <s v="2020-06-01"/>
    <x v="1"/>
    <s v="IND"/>
    <s v="&gt;=  1000"/>
    <s v="&gt;= 1000"/>
    <s v="White Chocolate Macadamia Nut"/>
  </r>
  <r>
    <x v="0"/>
    <x v="5"/>
    <n v="1582"/>
    <n v="9492"/>
    <n v="4350.5"/>
    <n v="5141.5"/>
    <s v="IndiaWhite Chocolate Macadamia Nut158294924350.5"/>
    <x v="2"/>
    <s v="2020/12/01"/>
    <s v="2020-12-01"/>
    <x v="2"/>
    <s v="IND"/>
    <s v="&gt;=  5000"/>
    <s v="&gt;= 1000"/>
    <s v="White Chocolate Macadamia Nut"/>
  </r>
  <r>
    <x v="0"/>
    <x v="5"/>
    <n v="598"/>
    <n v="3588"/>
    <n v="1644.5"/>
    <n v="1943.5"/>
    <s v="IndiaWhite Chocolate Macadamia Nut59835881644.5"/>
    <x v="4"/>
    <s v="2020/03/01"/>
    <s v="2020-03-01"/>
    <x v="4"/>
    <s v="IND"/>
    <s v="&gt;=  1000"/>
    <s v="&lt;= 1000"/>
    <s v="White Chocolate Macadamia Nut"/>
  </r>
  <r>
    <x v="0"/>
    <x v="5"/>
    <n v="3794"/>
    <n v="22764"/>
    <n v="10433.5"/>
    <n v="12330.5"/>
    <s v="IndiaWhite Chocolate Macadamia Nut37942276410433.5"/>
    <x v="8"/>
    <s v="2020/07/01"/>
    <s v="2020-07-01"/>
    <x v="8"/>
    <s v="IND"/>
    <s v="&gt;= 10000"/>
    <s v="&gt;=  2000"/>
    <s v="White Chocolate Macadamia Nut"/>
  </r>
  <r>
    <x v="0"/>
    <x v="5"/>
    <n v="567"/>
    <n v="3402"/>
    <n v="1559.25"/>
    <n v="1842.75"/>
    <s v="IndiaWhite Chocolate Macadamia Nut56734021559.25"/>
    <x v="6"/>
    <s v="2020/09/01"/>
    <s v="2020-09-01"/>
    <x v="6"/>
    <s v="IND"/>
    <s v="&gt;=  1000"/>
    <s v="&lt;= 1000"/>
    <s v="White Chocolate Macadamia Nut"/>
  </r>
  <r>
    <x v="0"/>
    <x v="5"/>
    <n v="1269"/>
    <n v="7614"/>
    <n v="3489.75"/>
    <n v="4124.25"/>
    <s v="IndiaWhite Chocolate Macadamia Nut126976143489.75"/>
    <x v="3"/>
    <s v="2020/10/01"/>
    <s v="2020-10-01"/>
    <x v="3"/>
    <s v="IND"/>
    <s v="&gt;=  1000"/>
    <s v="&gt;= 1000"/>
    <s v="White Chocolate Macadamia Nut"/>
  </r>
  <r>
    <x v="0"/>
    <x v="5"/>
    <n v="384"/>
    <n v="2304"/>
    <n v="1056"/>
    <n v="1248"/>
    <s v="IndiaWhite Chocolate Macadamia Nut38423041056"/>
    <x v="5"/>
    <s v="2020/01/01"/>
    <s v="2020-01-01"/>
    <x v="5"/>
    <s v="IND"/>
    <s v="&gt;=  1000"/>
    <s v="&lt;= 1000"/>
    <s v="White Chocolate Macadamia Nut"/>
  </r>
  <r>
    <x v="0"/>
    <x v="5"/>
    <n v="1808"/>
    <n v="10848"/>
    <n v="4972"/>
    <n v="5876"/>
    <s v="IndiaWhite Chocolate Macadamia Nut1808108484972"/>
    <x v="10"/>
    <s v="2020/11/01"/>
    <s v="2020-11-01"/>
    <x v="10"/>
    <s v="IND"/>
    <s v="&gt;=  5000"/>
    <s v="&gt;= 1000"/>
    <s v="White Chocolate Macadamia Nut"/>
  </r>
  <r>
    <x v="0"/>
    <x v="5"/>
    <n v="2632"/>
    <n v="15792"/>
    <n v="7238"/>
    <n v="8554"/>
    <s v="IndiaWhite Chocolate Macadamia Nut2632157927238"/>
    <x v="1"/>
    <s v="2020/06/01"/>
    <s v="2020-06-01"/>
    <x v="1"/>
    <s v="IND"/>
    <s v="&gt;=  5000"/>
    <s v="&gt;=  2000"/>
    <s v="White Chocolate Macadamia Nut"/>
  </r>
  <r>
    <x v="1"/>
    <x v="0"/>
    <n v="3945"/>
    <n v="19725"/>
    <n v="7890"/>
    <n v="11835"/>
    <s v="United KingdomChocolate Chip3945197257890"/>
    <x v="5"/>
    <s v="2020/01/01"/>
    <s v="2020-01-01"/>
    <x v="5"/>
    <s v="UNI"/>
    <s v="&gt;= 10000"/>
    <s v="&gt;=  2000"/>
    <s v="Chocolate Chip"/>
  </r>
  <r>
    <x v="1"/>
    <x v="0"/>
    <n v="2296"/>
    <n v="11480"/>
    <n v="4592"/>
    <n v="6888"/>
    <s v="United KingdomChocolate Chip2296114804592"/>
    <x v="0"/>
    <s v="2020/02/01"/>
    <s v="2020-02-01"/>
    <x v="0"/>
    <s v="UNI"/>
    <s v="&gt;=  5000"/>
    <s v="&gt;=  2000"/>
    <s v="Chocolate Chip"/>
  </r>
  <r>
    <x v="1"/>
    <x v="0"/>
    <n v="1030"/>
    <n v="5150"/>
    <n v="2060"/>
    <n v="3090"/>
    <s v="United KingdomChocolate Chip103051502060"/>
    <x v="7"/>
    <s v="2020/05/01"/>
    <s v="2020-05-01"/>
    <x v="7"/>
    <s v="UNI"/>
    <s v="&gt;=  1000"/>
    <s v="&gt;= 1000"/>
    <s v="Chocolate Chip"/>
  </r>
  <r>
    <x v="1"/>
    <x v="0"/>
    <n v="787"/>
    <n v="3935"/>
    <n v="1574"/>
    <n v="2361"/>
    <s v="United KingdomChocolate Chip78739351574"/>
    <x v="1"/>
    <s v="2020/06/01"/>
    <s v="2020-06-01"/>
    <x v="1"/>
    <s v="UNI"/>
    <s v="&gt;=  1000"/>
    <s v="&lt;= 1000"/>
    <s v="Chocolate Chip"/>
  </r>
  <r>
    <x v="1"/>
    <x v="0"/>
    <n v="2155"/>
    <n v="10775"/>
    <n v="4310"/>
    <n v="6465"/>
    <s v="United KingdomChocolate Chip2155107754310"/>
    <x v="2"/>
    <s v="2020/12/01"/>
    <s v="2020-12-01"/>
    <x v="2"/>
    <s v="UNI"/>
    <s v="&gt;=  5000"/>
    <s v="&gt;=  2000"/>
    <s v="Chocolate Chip"/>
  </r>
  <r>
    <x v="1"/>
    <x v="0"/>
    <n v="918"/>
    <n v="4590"/>
    <n v="1836"/>
    <n v="2754"/>
    <s v="United KingdomChocolate Chip91845901836"/>
    <x v="7"/>
    <s v="2020/05/01"/>
    <s v="2020-05-01"/>
    <x v="7"/>
    <s v="UNI"/>
    <s v="&gt;=  1000"/>
    <s v="&lt;= 1000"/>
    <s v="Chocolate Chip"/>
  </r>
  <r>
    <x v="1"/>
    <x v="0"/>
    <n v="1055"/>
    <n v="5275"/>
    <n v="2110"/>
    <n v="3165"/>
    <s v="United KingdomChocolate Chip105552752110"/>
    <x v="2"/>
    <s v="2020/12/01"/>
    <s v="2020-12-01"/>
    <x v="2"/>
    <s v="UNI"/>
    <s v="&gt;=  1000"/>
    <s v="&gt;= 1000"/>
    <s v="Chocolate Chip"/>
  </r>
  <r>
    <x v="1"/>
    <x v="0"/>
    <n v="2435"/>
    <n v="12175"/>
    <n v="4870"/>
    <n v="7305"/>
    <s v="United KingdomChocolate Chip2435121754870"/>
    <x v="5"/>
    <s v="2020/01/01"/>
    <s v="2020-01-01"/>
    <x v="5"/>
    <s v="UNI"/>
    <s v="&gt;=  5000"/>
    <s v="&gt;=  2000"/>
    <s v="Chocolate Chip"/>
  </r>
  <r>
    <x v="1"/>
    <x v="0"/>
    <n v="1901"/>
    <n v="9505"/>
    <n v="3802"/>
    <n v="5703"/>
    <s v="United KingdomChocolate Chip190195053802"/>
    <x v="1"/>
    <s v="2020/06/01"/>
    <s v="2020-06-01"/>
    <x v="1"/>
    <s v="UNI"/>
    <s v="&gt;=  5000"/>
    <s v="&gt;= 1000"/>
    <s v="Chocolate Chip"/>
  </r>
  <r>
    <x v="1"/>
    <x v="0"/>
    <n v="1287"/>
    <n v="6435"/>
    <n v="2574"/>
    <n v="3861"/>
    <s v="United KingdomChocolate Chip128764352574"/>
    <x v="2"/>
    <s v="2020/12/01"/>
    <s v="2020-12-01"/>
    <x v="2"/>
    <s v="UNI"/>
    <s v="&gt;=  1000"/>
    <s v="&gt;= 1000"/>
    <s v="Chocolate Chip"/>
  </r>
  <r>
    <x v="1"/>
    <x v="0"/>
    <n v="2988"/>
    <n v="14940"/>
    <n v="5976"/>
    <n v="8964"/>
    <s v="United KingdomChocolate Chip2988149405976"/>
    <x v="8"/>
    <s v="2020/07/01"/>
    <s v="2020-07-01"/>
    <x v="8"/>
    <s v="UNI"/>
    <s v="&gt;=  5000"/>
    <s v="&gt;=  2000"/>
    <s v="Chocolate Chip"/>
  </r>
  <r>
    <x v="1"/>
    <x v="0"/>
    <n v="1303"/>
    <n v="6515"/>
    <n v="2606"/>
    <n v="3909"/>
    <s v="United KingdomChocolate Chip130365152606"/>
    <x v="0"/>
    <s v="2020/02/01"/>
    <s v="2020-02-01"/>
    <x v="0"/>
    <s v="UNI"/>
    <s v="&gt;=  1000"/>
    <s v="&gt;= 1000"/>
    <s v="Chocolate Chip"/>
  </r>
  <r>
    <x v="1"/>
    <x v="0"/>
    <n v="2385"/>
    <n v="11925"/>
    <n v="4770"/>
    <n v="7155"/>
    <s v="United KingdomChocolate Chip2385119254770"/>
    <x v="4"/>
    <s v="2020/03/01"/>
    <s v="2020-03-01"/>
    <x v="4"/>
    <s v="UNI"/>
    <s v="&gt;=  5000"/>
    <s v="&gt;=  2000"/>
    <s v="Chocolate Chip"/>
  </r>
  <r>
    <x v="1"/>
    <x v="0"/>
    <n v="2620"/>
    <n v="13100"/>
    <n v="5240"/>
    <n v="7860"/>
    <s v="United KingdomChocolate Chip2620131005240"/>
    <x v="6"/>
    <s v="2020/09/01"/>
    <s v="2020-09-01"/>
    <x v="6"/>
    <s v="UNI"/>
    <s v="&gt;=  5000"/>
    <s v="&gt;=  2000"/>
    <s v="Chocolate Chip"/>
  </r>
  <r>
    <x v="1"/>
    <x v="0"/>
    <n v="3801"/>
    <n v="19005"/>
    <n v="7602"/>
    <n v="11403"/>
    <s v="United KingdomChocolate Chip3801190057602"/>
    <x v="11"/>
    <s v="2020/04/01"/>
    <s v="2020-04-01"/>
    <x v="11"/>
    <s v="UNI"/>
    <s v="&gt;= 10000"/>
    <s v="&gt;=  2000"/>
    <s v="Chocolate Chip"/>
  </r>
  <r>
    <x v="1"/>
    <x v="0"/>
    <n v="1496"/>
    <n v="7480"/>
    <n v="2992"/>
    <n v="4488"/>
    <s v="United KingdomChocolate Chip149674802992"/>
    <x v="1"/>
    <s v="2020/06/01"/>
    <s v="2020-06-01"/>
    <x v="1"/>
    <s v="UNI"/>
    <s v="&gt;=  1000"/>
    <s v="&gt;= 1000"/>
    <s v="Chocolate Chip"/>
  </r>
  <r>
    <x v="1"/>
    <x v="0"/>
    <n v="448"/>
    <n v="2240"/>
    <n v="896"/>
    <n v="1344"/>
    <s v="United KingdomChocolate Chip4482240896"/>
    <x v="1"/>
    <s v="2020/06/01"/>
    <s v="2020-06-01"/>
    <x v="1"/>
    <s v="UNI"/>
    <s v="&gt;=  1000"/>
    <s v="&lt;= 1000"/>
    <s v="Chocolate Chip"/>
  </r>
  <r>
    <x v="1"/>
    <x v="0"/>
    <n v="2101"/>
    <n v="10505"/>
    <n v="4202"/>
    <n v="6303"/>
    <s v="United KingdomChocolate Chip2101105054202"/>
    <x v="9"/>
    <s v="2020/08/01"/>
    <s v="2020-08-01"/>
    <x v="9"/>
    <s v="UNI"/>
    <s v="&gt;=  5000"/>
    <s v="&gt;=  2000"/>
    <s v="Chocolate Chip"/>
  </r>
  <r>
    <x v="1"/>
    <x v="0"/>
    <n v="1535"/>
    <n v="7675"/>
    <n v="3070"/>
    <n v="4605"/>
    <s v="United KingdomChocolate Chip153576753070"/>
    <x v="6"/>
    <s v="2020/09/01"/>
    <s v="2020-09-01"/>
    <x v="6"/>
    <s v="UNI"/>
    <s v="&gt;=  1000"/>
    <s v="&gt;= 1000"/>
    <s v="Chocolate Chip"/>
  </r>
  <r>
    <x v="1"/>
    <x v="0"/>
    <n v="1227"/>
    <n v="6135"/>
    <n v="2454"/>
    <n v="3681"/>
    <s v="United KingdomChocolate Chip122761352454"/>
    <x v="3"/>
    <s v="2020/10/01"/>
    <s v="2020-10-01"/>
    <x v="3"/>
    <s v="UNI"/>
    <s v="&gt;=  1000"/>
    <s v="&gt;= 1000"/>
    <s v="Chocolate Chip"/>
  </r>
  <r>
    <x v="1"/>
    <x v="0"/>
    <n v="1324"/>
    <n v="6620"/>
    <n v="2648"/>
    <n v="3972"/>
    <s v="United KingdomChocolate Chip132466202648"/>
    <x v="10"/>
    <s v="2020/11/01"/>
    <s v="2020-11-01"/>
    <x v="10"/>
    <s v="UNI"/>
    <s v="&gt;=  1000"/>
    <s v="&gt;= 1000"/>
    <s v="Chocolate Chip"/>
  </r>
  <r>
    <x v="1"/>
    <x v="0"/>
    <n v="1954"/>
    <n v="9770"/>
    <n v="3908"/>
    <n v="5862"/>
    <s v="United KingdomChocolate Chip195497703908"/>
    <x v="4"/>
    <s v="2020/03/01"/>
    <s v="2020-03-01"/>
    <x v="4"/>
    <s v="UNI"/>
    <s v="&gt;=  5000"/>
    <s v="&gt;= 1000"/>
    <s v="Chocolate Chip"/>
  </r>
  <r>
    <x v="1"/>
    <x v="0"/>
    <n v="2532"/>
    <n v="12660"/>
    <n v="5064"/>
    <n v="7596"/>
    <s v="United KingdomChocolate Chip2532126605064"/>
    <x v="11"/>
    <s v="2020/04/01"/>
    <s v="2020-04-01"/>
    <x v="11"/>
    <s v="UNI"/>
    <s v="&gt;=  5000"/>
    <s v="&gt;=  2000"/>
    <s v="Chocolate Chip"/>
  </r>
  <r>
    <x v="1"/>
    <x v="0"/>
    <n v="2426"/>
    <n v="12130"/>
    <n v="4852"/>
    <n v="7278"/>
    <s v="United KingdomChocolate Chip2426121304852"/>
    <x v="8"/>
    <s v="2020/07/01"/>
    <s v="2020-07-01"/>
    <x v="8"/>
    <s v="UNI"/>
    <s v="&gt;=  5000"/>
    <s v="&gt;=  2000"/>
    <s v="Chocolate Chip"/>
  </r>
  <r>
    <x v="1"/>
    <x v="0"/>
    <n v="2441"/>
    <n v="12205"/>
    <n v="4882"/>
    <n v="7323"/>
    <s v="United KingdomChocolate Chip2441122054882"/>
    <x v="3"/>
    <s v="2020/10/01"/>
    <s v="2020-10-01"/>
    <x v="3"/>
    <s v="UNI"/>
    <s v="&gt;=  5000"/>
    <s v="&gt;=  2000"/>
    <s v="Chocolate Chip"/>
  </r>
  <r>
    <x v="1"/>
    <x v="0"/>
    <n v="1594"/>
    <n v="7970"/>
    <n v="3188"/>
    <n v="4782"/>
    <s v="United KingdomChocolate Chip159479703188"/>
    <x v="10"/>
    <s v="2020/11/01"/>
    <s v="2020-11-01"/>
    <x v="10"/>
    <s v="UNI"/>
    <s v="&gt;=  1000"/>
    <s v="&gt;= 1000"/>
    <s v="Chocolate Chip"/>
  </r>
  <r>
    <x v="1"/>
    <x v="0"/>
    <n v="2696"/>
    <n v="13480"/>
    <n v="5392"/>
    <n v="8088"/>
    <s v="United KingdomChocolate Chip2696134805392"/>
    <x v="9"/>
    <s v="2020/08/01"/>
    <s v="2020-08-01"/>
    <x v="9"/>
    <s v="UNI"/>
    <s v="&gt;=  5000"/>
    <s v="&gt;=  2000"/>
    <s v="Chocolate Chip"/>
  </r>
  <r>
    <x v="1"/>
    <x v="0"/>
    <n v="1393"/>
    <n v="6965"/>
    <n v="2786"/>
    <n v="4179"/>
    <s v="United KingdomChocolate Chip139369652786"/>
    <x v="3"/>
    <s v="2020/10/01"/>
    <s v="2020-10-01"/>
    <x v="3"/>
    <s v="UNI"/>
    <s v="&gt;=  1000"/>
    <s v="&gt;= 1000"/>
    <s v="Chocolate Chip"/>
  </r>
  <r>
    <x v="1"/>
    <x v="0"/>
    <n v="1731"/>
    <n v="8655"/>
    <n v="3462"/>
    <n v="5193"/>
    <s v="United KingdomChocolate Chip173186553462"/>
    <x v="3"/>
    <s v="2020/10/01"/>
    <s v="2020-10-01"/>
    <x v="3"/>
    <s v="UNI"/>
    <s v="&gt;=  5000"/>
    <s v="&gt;= 1000"/>
    <s v="Chocolate Chip"/>
  </r>
  <r>
    <x v="1"/>
    <x v="0"/>
    <n v="293"/>
    <n v="1465"/>
    <n v="586"/>
    <n v="879"/>
    <s v="United KingdomChocolate Chip2931465586"/>
    <x v="2"/>
    <s v="2020/12/01"/>
    <s v="2020-12-01"/>
    <x v="2"/>
    <s v="UNI"/>
    <s v="&lt;=  1000"/>
    <s v="&lt;= 1000"/>
    <s v="Chocolate Chip"/>
  </r>
  <r>
    <x v="1"/>
    <x v="1"/>
    <n v="1899"/>
    <n v="1899"/>
    <n v="379.8"/>
    <n v="1519.2"/>
    <s v="United KingdomFortune Cookie18991899379.8"/>
    <x v="1"/>
    <s v="2020/06/01"/>
    <s v="2020-06-01"/>
    <x v="1"/>
    <s v="UNI"/>
    <s v="&gt;=  1000"/>
    <s v="&gt;= 1000"/>
    <s v="Fortune Cookie"/>
  </r>
  <r>
    <x v="1"/>
    <x v="1"/>
    <n v="1376"/>
    <n v="1376"/>
    <n v="275.2"/>
    <n v="1100.8"/>
    <s v="United KingdomFortune Cookie13761376275.2"/>
    <x v="8"/>
    <s v="2020/07/01"/>
    <s v="2020-07-01"/>
    <x v="8"/>
    <s v="UNI"/>
    <s v="&gt;=  1000"/>
    <s v="&gt;= 1000"/>
    <s v="Fortune Cookie"/>
  </r>
  <r>
    <x v="1"/>
    <x v="1"/>
    <n v="1901"/>
    <n v="1901"/>
    <n v="380.20000000000005"/>
    <n v="1520.8"/>
    <s v="United KingdomFortune Cookie19011901380.2"/>
    <x v="1"/>
    <s v="2020/06/01"/>
    <s v="2020-06-01"/>
    <x v="1"/>
    <s v="UNI"/>
    <s v="&gt;=  1000"/>
    <s v="&gt;= 1000"/>
    <s v="Fortune Cookie"/>
  </r>
  <r>
    <x v="1"/>
    <x v="1"/>
    <n v="544"/>
    <n v="544"/>
    <n v="108.80000000000001"/>
    <n v="435.2"/>
    <s v="United KingdomFortune Cookie544544108.8"/>
    <x v="6"/>
    <s v="2020/09/01"/>
    <s v="2020-09-01"/>
    <x v="6"/>
    <s v="UNI"/>
    <s v="&lt;=  1000"/>
    <s v="&lt;= 1000"/>
    <s v="Fortune Cookie"/>
  </r>
  <r>
    <x v="1"/>
    <x v="1"/>
    <n v="1287"/>
    <n v="1287"/>
    <n v="257.40000000000003"/>
    <n v="1029.5999999999999"/>
    <s v="United KingdomFortune Cookie12871287257.4"/>
    <x v="2"/>
    <s v="2020/12/01"/>
    <s v="2020-12-01"/>
    <x v="2"/>
    <s v="UNI"/>
    <s v="&gt;=  1000"/>
    <s v="&gt;= 1000"/>
    <s v="Fortune Cookie"/>
  </r>
  <r>
    <x v="1"/>
    <x v="1"/>
    <n v="1385"/>
    <n v="1385"/>
    <n v="277"/>
    <n v="1108"/>
    <s v="United KingdomFortune Cookie13851385277"/>
    <x v="5"/>
    <s v="2020/01/01"/>
    <s v="2020-01-01"/>
    <x v="5"/>
    <s v="UNI"/>
    <s v="&gt;=  1000"/>
    <s v="&gt;= 1000"/>
    <s v="Fortune Cookie"/>
  </r>
  <r>
    <x v="1"/>
    <x v="1"/>
    <n v="2342"/>
    <n v="2342"/>
    <n v="468.40000000000003"/>
    <n v="1873.6"/>
    <s v="United KingdomFortune Cookie23422342468.4"/>
    <x v="10"/>
    <s v="2020/11/01"/>
    <s v="2020-11-01"/>
    <x v="10"/>
    <s v="UNI"/>
    <s v="&gt;=  1000"/>
    <s v="&gt;=  2000"/>
    <s v="Fortune Cookie"/>
  </r>
  <r>
    <x v="1"/>
    <x v="1"/>
    <n v="1976"/>
    <n v="1976"/>
    <n v="395.20000000000005"/>
    <n v="1580.8"/>
    <s v="United KingdomFortune Cookie19761976395.2"/>
    <x v="3"/>
    <s v="2020/10/01"/>
    <s v="2020-10-01"/>
    <x v="3"/>
    <s v="UNI"/>
    <s v="&gt;=  1000"/>
    <s v="&gt;= 1000"/>
    <s v="Fortune Cookie"/>
  </r>
  <r>
    <x v="1"/>
    <x v="1"/>
    <n v="2181"/>
    <n v="2181"/>
    <n v="436.20000000000005"/>
    <n v="1744.8"/>
    <s v="United KingdomFortune Cookie21812181436.2"/>
    <x v="3"/>
    <s v="2020/10/01"/>
    <s v="2020-10-01"/>
    <x v="3"/>
    <s v="UNI"/>
    <s v="&gt;=  1000"/>
    <s v="&gt;=  2000"/>
    <s v="Fortune Cookie"/>
  </r>
  <r>
    <x v="1"/>
    <x v="1"/>
    <n v="2501"/>
    <n v="2501"/>
    <n v="500.20000000000005"/>
    <n v="2000.8"/>
    <s v="United KingdomFortune Cookie25012501500.2"/>
    <x v="4"/>
    <s v="2020/03/01"/>
    <s v="2020-03-01"/>
    <x v="4"/>
    <s v="UNI"/>
    <s v="&gt;=  1000"/>
    <s v="&gt;=  2000"/>
    <s v="Fortune Cookie"/>
  </r>
  <r>
    <x v="1"/>
    <x v="1"/>
    <n v="1562"/>
    <n v="1562"/>
    <n v="312.40000000000003"/>
    <n v="1249.5999999999999"/>
    <s v="United KingdomFortune Cookie15621562312.4"/>
    <x v="9"/>
    <s v="2020/08/01"/>
    <s v="2020-08-01"/>
    <x v="9"/>
    <s v="UNI"/>
    <s v="&gt;=  1000"/>
    <s v="&gt;= 1000"/>
    <s v="Fortune Cookie"/>
  </r>
  <r>
    <x v="1"/>
    <x v="1"/>
    <n v="1666"/>
    <n v="1666"/>
    <n v="333.20000000000005"/>
    <n v="1332.8"/>
    <s v="United KingdomFortune Cookie16661666333.2"/>
    <x v="7"/>
    <s v="2020/05/01"/>
    <s v="2020-05-01"/>
    <x v="7"/>
    <s v="UNI"/>
    <s v="&gt;=  1000"/>
    <s v="&gt;= 1000"/>
    <s v="Fortune Cookie"/>
  </r>
  <r>
    <x v="1"/>
    <x v="1"/>
    <n v="2072"/>
    <n v="2072"/>
    <n v="414.40000000000003"/>
    <n v="1657.6"/>
    <s v="United KingdomFortune Cookie20722072414.4"/>
    <x v="2"/>
    <s v="2020/12/01"/>
    <s v="2020-12-01"/>
    <x v="2"/>
    <s v="UNI"/>
    <s v="&gt;=  1000"/>
    <s v="&gt;=  2000"/>
    <s v="Fortune Cookie"/>
  </r>
  <r>
    <x v="1"/>
    <x v="1"/>
    <n v="1773"/>
    <n v="1773"/>
    <n v="354.6"/>
    <n v="1418.4"/>
    <s v="United KingdomFortune Cookie17731773354.6"/>
    <x v="11"/>
    <s v="2020/04/01"/>
    <s v="2020-04-01"/>
    <x v="11"/>
    <s v="UNI"/>
    <s v="&gt;=  1000"/>
    <s v="&gt;= 1000"/>
    <s v="Fortune Cookie"/>
  </r>
  <r>
    <x v="1"/>
    <x v="1"/>
    <n v="293"/>
    <n v="293"/>
    <n v="58.6"/>
    <n v="234.4"/>
    <s v="United KingdomFortune Cookie29329358.6"/>
    <x v="0"/>
    <s v="2020/02/01"/>
    <s v="2020-02-01"/>
    <x v="0"/>
    <s v="UNI"/>
    <s v="&lt;=  1000"/>
    <s v="&lt;= 1000"/>
    <s v="Fortune Cookie"/>
  </r>
  <r>
    <x v="1"/>
    <x v="2"/>
    <n v="2750"/>
    <n v="13750"/>
    <n v="6050.0000000000009"/>
    <n v="7699.9999999999991"/>
    <s v="United KingdomOatmeal Raisin2750137506050"/>
    <x v="0"/>
    <s v="2020/02/01"/>
    <s v="2020-02-01"/>
    <x v="0"/>
    <s v="UNI"/>
    <s v="&gt;=  5000"/>
    <s v="&gt;=  2000"/>
    <s v="Oatmeal Raisin"/>
  </r>
  <r>
    <x v="1"/>
    <x v="2"/>
    <n v="1899"/>
    <n v="9495"/>
    <n v="4177.8"/>
    <n v="5317.2"/>
    <s v="United KingdomOatmeal Raisin189994954177.8"/>
    <x v="1"/>
    <s v="2020/06/01"/>
    <s v="2020-06-01"/>
    <x v="1"/>
    <s v="UNI"/>
    <s v="&gt;=  5000"/>
    <s v="&gt;= 1000"/>
    <s v="Oatmeal Raisin"/>
  </r>
  <r>
    <x v="1"/>
    <x v="2"/>
    <n v="941"/>
    <n v="4705"/>
    <n v="2070.2000000000003"/>
    <n v="2634.7999999999997"/>
    <s v="United KingdomOatmeal Raisin94147052070.2"/>
    <x v="10"/>
    <s v="2020/11/01"/>
    <s v="2020-11-01"/>
    <x v="10"/>
    <s v="UNI"/>
    <s v="&gt;=  1000"/>
    <s v="&lt;= 1000"/>
    <s v="Oatmeal Raisin"/>
  </r>
  <r>
    <x v="1"/>
    <x v="2"/>
    <n v="1988"/>
    <n v="9940"/>
    <n v="4373.6000000000004"/>
    <n v="5566.4"/>
    <s v="United KingdomOatmeal Raisin198899404373.6"/>
    <x v="5"/>
    <s v="2020/01/01"/>
    <s v="2020-01-01"/>
    <x v="5"/>
    <s v="UNI"/>
    <s v="&gt;=  5000"/>
    <s v="&gt;= 1000"/>
    <s v="Oatmeal Raisin"/>
  </r>
  <r>
    <x v="1"/>
    <x v="2"/>
    <n v="2876"/>
    <n v="14380"/>
    <n v="6327.2000000000007"/>
    <n v="8052.7999999999993"/>
    <s v="United KingdomOatmeal Raisin2876143806327.2"/>
    <x v="6"/>
    <s v="2020/09/01"/>
    <s v="2020-09-01"/>
    <x v="6"/>
    <s v="UNI"/>
    <s v="&gt;=  5000"/>
    <s v="&gt;=  2000"/>
    <s v="Oatmeal Raisin"/>
  </r>
  <r>
    <x v="1"/>
    <x v="2"/>
    <n v="2072"/>
    <n v="10360"/>
    <n v="4558.4000000000005"/>
    <n v="5801.5999999999995"/>
    <s v="United KingdomOatmeal Raisin2072103604558.4"/>
    <x v="2"/>
    <s v="2020/12/01"/>
    <s v="2020-12-01"/>
    <x v="2"/>
    <s v="UNI"/>
    <s v="&gt;=  5000"/>
    <s v="&gt;=  2000"/>
    <s v="Oatmeal Raisin"/>
  </r>
  <r>
    <x v="1"/>
    <x v="2"/>
    <n v="853"/>
    <n v="4265"/>
    <n v="1876.6000000000001"/>
    <n v="2388.3999999999996"/>
    <s v="United KingdomOatmeal Raisin85342651876.6"/>
    <x v="2"/>
    <s v="2020/12/01"/>
    <s v="2020-12-01"/>
    <x v="2"/>
    <s v="UNI"/>
    <s v="&gt;=  1000"/>
    <s v="&lt;= 1000"/>
    <s v="Oatmeal Raisin"/>
  </r>
  <r>
    <x v="1"/>
    <x v="2"/>
    <n v="1433"/>
    <n v="7165"/>
    <n v="3152.6000000000004"/>
    <n v="4012.3999999999996"/>
    <s v="United KingdomOatmeal Raisin143371653152.6"/>
    <x v="7"/>
    <s v="2020/05/01"/>
    <s v="2020-05-01"/>
    <x v="7"/>
    <s v="UNI"/>
    <s v="&gt;=  1000"/>
    <s v="&gt;= 1000"/>
    <s v="Oatmeal Raisin"/>
  </r>
  <r>
    <x v="1"/>
    <x v="2"/>
    <n v="3422"/>
    <n v="17110"/>
    <n v="7528.4000000000005"/>
    <n v="9581.5999999999985"/>
    <s v="United KingdomOatmeal Raisin3422171107528.4"/>
    <x v="8"/>
    <s v="2020/07/01"/>
    <s v="2020-07-01"/>
    <x v="8"/>
    <s v="UNI"/>
    <s v="&gt;=  5000"/>
    <s v="&gt;=  2000"/>
    <s v="Oatmeal Raisin"/>
  </r>
  <r>
    <x v="1"/>
    <x v="2"/>
    <n v="1190"/>
    <n v="5950"/>
    <n v="2618"/>
    <n v="3332"/>
    <s v="United KingdomOatmeal Raisin119059502618"/>
    <x v="1"/>
    <s v="2020/06/01"/>
    <s v="2020-06-01"/>
    <x v="1"/>
    <s v="UNI"/>
    <s v="&gt;=  1000"/>
    <s v="&gt;= 1000"/>
    <s v="Oatmeal Raisin"/>
  </r>
  <r>
    <x v="1"/>
    <x v="2"/>
    <n v="1393"/>
    <n v="6965"/>
    <n v="3064.6000000000004"/>
    <n v="3900.3999999999996"/>
    <s v="United KingdomOatmeal Raisin139369653064.6"/>
    <x v="3"/>
    <s v="2020/10/01"/>
    <s v="2020-10-01"/>
    <x v="3"/>
    <s v="UNI"/>
    <s v="&gt;=  1000"/>
    <s v="&gt;= 1000"/>
    <s v="Oatmeal Raisin"/>
  </r>
  <r>
    <x v="1"/>
    <x v="2"/>
    <n v="2475"/>
    <n v="12375"/>
    <n v="5445"/>
    <n v="6930"/>
    <s v="United KingdomOatmeal Raisin2475123755445"/>
    <x v="9"/>
    <s v="2020/08/01"/>
    <s v="2020-08-01"/>
    <x v="9"/>
    <s v="UNI"/>
    <s v="&gt;=  5000"/>
    <s v="&gt;=  2000"/>
    <s v="Oatmeal Raisin"/>
  </r>
  <r>
    <x v="1"/>
    <x v="2"/>
    <n v="1731"/>
    <n v="8655"/>
    <n v="3808.2000000000003"/>
    <n v="4846.7999999999993"/>
    <s v="United KingdomOatmeal Raisin173186553808.2"/>
    <x v="3"/>
    <s v="2020/10/01"/>
    <s v="2020-10-01"/>
    <x v="3"/>
    <s v="UNI"/>
    <s v="&gt;=  1000"/>
    <s v="&gt;= 1000"/>
    <s v="Oatmeal Raisin"/>
  </r>
  <r>
    <x v="1"/>
    <x v="2"/>
    <n v="2475"/>
    <n v="12375"/>
    <n v="5445"/>
    <n v="6930"/>
    <s v="United KingdomOatmeal Raisin2475123755445"/>
    <x v="9"/>
    <s v="2020/08/01"/>
    <s v="2020-08-01"/>
    <x v="9"/>
    <s v="UNI"/>
    <s v="&gt;=  5000"/>
    <s v="&gt;=  2000"/>
    <s v="Oatmeal Raisin"/>
  </r>
  <r>
    <x v="1"/>
    <x v="3"/>
    <n v="2178"/>
    <n v="8712"/>
    <n v="3267"/>
    <n v="5445"/>
    <s v="United KingdomSnickerdoodle217887123267"/>
    <x v="1"/>
    <s v="2020/06/01"/>
    <s v="2020-06-01"/>
    <x v="1"/>
    <s v="UNI"/>
    <s v="&gt;=  5000"/>
    <s v="&gt;=  2000"/>
    <s v="Snickerdoodle"/>
  </r>
  <r>
    <x v="1"/>
    <x v="3"/>
    <n v="2671"/>
    <n v="10684"/>
    <n v="4006.5"/>
    <n v="6677.5"/>
    <s v="United KingdomSnickerdoodle2671106844006.5"/>
    <x v="6"/>
    <s v="2020/09/01"/>
    <s v="2020-09-01"/>
    <x v="6"/>
    <s v="UNI"/>
    <s v="&gt;=  5000"/>
    <s v="&gt;=  2000"/>
    <s v="Snickerdoodle"/>
  </r>
  <r>
    <x v="1"/>
    <x v="3"/>
    <n v="2155"/>
    <n v="8620"/>
    <n v="3232.5"/>
    <n v="5387.5"/>
    <s v="United KingdomSnickerdoodle215586203232.5"/>
    <x v="2"/>
    <s v="2020/12/01"/>
    <s v="2020-12-01"/>
    <x v="2"/>
    <s v="UNI"/>
    <s v="&gt;=  5000"/>
    <s v="&gt;=  2000"/>
    <s v="Snickerdoodle"/>
  </r>
  <r>
    <x v="1"/>
    <x v="3"/>
    <n v="4244"/>
    <n v="16976"/>
    <n v="6366"/>
    <n v="10610"/>
    <s v="United KingdomSnickerdoodle4244169766366"/>
    <x v="11"/>
    <s v="2020/04/01"/>
    <s v="2020-04-01"/>
    <x v="11"/>
    <s v="UNI"/>
    <s v="&gt;= 10000"/>
    <s v="&gt;=  4000"/>
    <s v="Snickerdoodle"/>
  </r>
  <r>
    <x v="1"/>
    <x v="3"/>
    <n v="1865"/>
    <n v="7460"/>
    <n v="2797.5"/>
    <n v="4662.5"/>
    <s v="United KingdomSnickerdoodle186574602797.5"/>
    <x v="0"/>
    <s v="2020/02/01"/>
    <s v="2020-02-01"/>
    <x v="0"/>
    <s v="UNI"/>
    <s v="&gt;=  1000"/>
    <s v="&gt;= 1000"/>
    <s v="Snickerdoodle"/>
  </r>
  <r>
    <x v="1"/>
    <x v="3"/>
    <n v="1563"/>
    <n v="6252"/>
    <n v="2344.5"/>
    <n v="3907.5"/>
    <s v="United KingdomSnickerdoodle156362522344.5"/>
    <x v="7"/>
    <s v="2020/05/01"/>
    <s v="2020-05-01"/>
    <x v="7"/>
    <s v="UNI"/>
    <s v="&gt;=  1000"/>
    <s v="&gt;= 1000"/>
    <s v="Snickerdoodle"/>
  </r>
  <r>
    <x v="1"/>
    <x v="3"/>
    <n v="2487"/>
    <n v="9948"/>
    <n v="3730.5"/>
    <n v="6217.5"/>
    <s v="United KingdomSnickerdoodle248799483730.5"/>
    <x v="2"/>
    <s v="2020/12/01"/>
    <s v="2020-12-01"/>
    <x v="2"/>
    <s v="UNI"/>
    <s v="&gt;=  5000"/>
    <s v="&gt;=  2000"/>
    <s v="Snickerdoodle"/>
  </r>
  <r>
    <x v="1"/>
    <x v="3"/>
    <n v="448"/>
    <n v="1792"/>
    <n v="672"/>
    <n v="1120"/>
    <s v="United KingdomSnickerdoodle4481792672"/>
    <x v="1"/>
    <s v="2020/06/01"/>
    <s v="2020-06-01"/>
    <x v="1"/>
    <s v="UNI"/>
    <s v="&gt;=  1000"/>
    <s v="&lt;= 1000"/>
    <s v="Snickerdoodle"/>
  </r>
  <r>
    <x v="1"/>
    <x v="3"/>
    <n v="2181"/>
    <n v="8724"/>
    <n v="3271.5"/>
    <n v="5452.5"/>
    <s v="United KingdomSnickerdoodle218187243271.5"/>
    <x v="3"/>
    <s v="2020/10/01"/>
    <s v="2020-10-01"/>
    <x v="3"/>
    <s v="UNI"/>
    <s v="&gt;=  5000"/>
    <s v="&gt;=  2000"/>
    <s v="Snickerdoodle"/>
  </r>
  <r>
    <x v="1"/>
    <x v="3"/>
    <n v="490"/>
    <n v="1960"/>
    <n v="735"/>
    <n v="1225"/>
    <s v="United KingdomSnickerdoodle4901960735"/>
    <x v="10"/>
    <s v="2020/11/01"/>
    <s v="2020-11-01"/>
    <x v="10"/>
    <s v="UNI"/>
    <s v="&gt;=  1000"/>
    <s v="&lt;= 1000"/>
    <s v="Snickerdoodle"/>
  </r>
  <r>
    <x v="1"/>
    <x v="3"/>
    <n v="2441"/>
    <n v="9764"/>
    <n v="3661.5"/>
    <n v="6102.5"/>
    <s v="United KingdomSnickerdoodle244197643661.5"/>
    <x v="3"/>
    <s v="2020/10/01"/>
    <s v="2020-10-01"/>
    <x v="3"/>
    <s v="UNI"/>
    <s v="&gt;=  5000"/>
    <s v="&gt;=  2000"/>
    <s v="Snickerdoodle"/>
  </r>
  <r>
    <x v="1"/>
    <x v="3"/>
    <n v="2522"/>
    <n v="10088"/>
    <n v="3783"/>
    <n v="6305"/>
    <s v="United KingdomSnickerdoodle2522100883783"/>
    <x v="5"/>
    <s v="2020/01/01"/>
    <s v="2020-01-01"/>
    <x v="5"/>
    <s v="UNI"/>
    <s v="&gt;=  5000"/>
    <s v="&gt;=  2000"/>
    <s v="Snickerdoodle"/>
  </r>
  <r>
    <x v="1"/>
    <x v="3"/>
    <n v="1790"/>
    <n v="7160"/>
    <n v="2685"/>
    <n v="4475"/>
    <s v="United KingdomSnickerdoodle179071602685"/>
    <x v="4"/>
    <s v="2020/03/01"/>
    <s v="2020-03-01"/>
    <x v="4"/>
    <s v="UNI"/>
    <s v="&gt;=  1000"/>
    <s v="&gt;= 1000"/>
    <s v="Snickerdoodle"/>
  </r>
  <r>
    <x v="1"/>
    <x v="3"/>
    <n v="1174"/>
    <n v="4696"/>
    <n v="1761"/>
    <n v="2935"/>
    <s v="United KingdomSnickerdoodle117446961761"/>
    <x v="9"/>
    <s v="2020/08/01"/>
    <s v="2020-08-01"/>
    <x v="9"/>
    <s v="UNI"/>
    <s v="&gt;=  1000"/>
    <s v="&gt;= 1000"/>
    <s v="Snickerdoodle"/>
  </r>
  <r>
    <x v="1"/>
    <x v="4"/>
    <n v="2178"/>
    <n v="6534"/>
    <n v="2722.5"/>
    <n v="3811.5"/>
    <s v="United KingdomSugar217865342722.5"/>
    <x v="1"/>
    <s v="2020/06/01"/>
    <s v="2020-06-01"/>
    <x v="1"/>
    <s v="UNI"/>
    <s v="&gt;=  1000"/>
    <s v="&gt;=  2000"/>
    <s v="Sugar"/>
  </r>
  <r>
    <x v="1"/>
    <x v="4"/>
    <n v="2151"/>
    <n v="6453"/>
    <n v="2688.75"/>
    <n v="3764.25"/>
    <s v="United KingdomSugar215164532688.75"/>
    <x v="6"/>
    <s v="2020/09/01"/>
    <s v="2020-09-01"/>
    <x v="6"/>
    <s v="UNI"/>
    <s v="&gt;=  1000"/>
    <s v="&gt;=  2000"/>
    <s v="Sugar"/>
  </r>
  <r>
    <x v="1"/>
    <x v="4"/>
    <n v="787"/>
    <n v="2361"/>
    <n v="983.75"/>
    <n v="1377.25"/>
    <s v="United KingdomSugar7872361983.75"/>
    <x v="1"/>
    <s v="2020/06/01"/>
    <s v="2020-06-01"/>
    <x v="1"/>
    <s v="UNI"/>
    <s v="&gt;=  1000"/>
    <s v="&lt;= 1000"/>
    <s v="Sugar"/>
  </r>
  <r>
    <x v="1"/>
    <x v="4"/>
    <n v="1744"/>
    <n v="5232"/>
    <n v="2180"/>
    <n v="3052"/>
    <s v="United KingdomSugar174452322180"/>
    <x v="10"/>
    <s v="2020/11/01"/>
    <s v="2020-11-01"/>
    <x v="10"/>
    <s v="UNI"/>
    <s v="&gt;=  1000"/>
    <s v="&gt;= 1000"/>
    <s v="Sugar"/>
  </r>
  <r>
    <x v="1"/>
    <x v="4"/>
    <n v="866"/>
    <n v="2598"/>
    <n v="1082.5"/>
    <n v="1515.5"/>
    <s v="United KingdomSugar86625981082.5"/>
    <x v="7"/>
    <s v="2020/05/01"/>
    <s v="2020-05-01"/>
    <x v="7"/>
    <s v="UNI"/>
    <s v="&gt;=  1000"/>
    <s v="&lt;= 1000"/>
    <s v="Sugar"/>
  </r>
  <r>
    <x v="1"/>
    <x v="4"/>
    <n v="2177"/>
    <n v="6531"/>
    <n v="2721.25"/>
    <n v="3809.75"/>
    <s v="United KingdomSugar217765312721.25"/>
    <x v="3"/>
    <s v="2020/10/01"/>
    <s v="2020-10-01"/>
    <x v="3"/>
    <s v="UNI"/>
    <s v="&gt;=  1000"/>
    <s v="&gt;=  2000"/>
    <s v="Sugar"/>
  </r>
  <r>
    <x v="1"/>
    <x v="4"/>
    <n v="2487"/>
    <n v="7461"/>
    <n v="3108.75"/>
    <n v="4352.25"/>
    <s v="United KingdomSugar248774613108.75"/>
    <x v="2"/>
    <s v="2020/12/01"/>
    <s v="2020-12-01"/>
    <x v="2"/>
    <s v="UNI"/>
    <s v="&gt;=  1000"/>
    <s v="&gt;=  2000"/>
    <s v="Sugar"/>
  </r>
  <r>
    <x v="1"/>
    <x v="4"/>
    <n v="1739"/>
    <n v="5217"/>
    <n v="2173.75"/>
    <n v="3043.25"/>
    <s v="United KingdomSugar173952172173.75"/>
    <x v="11"/>
    <s v="2020/04/01"/>
    <s v="2020-04-01"/>
    <x v="11"/>
    <s v="UNI"/>
    <s v="&gt;=  1000"/>
    <s v="&gt;= 1000"/>
    <s v="Sugar"/>
  </r>
  <r>
    <x v="1"/>
    <x v="4"/>
    <n v="959"/>
    <n v="2877"/>
    <n v="1198.75"/>
    <n v="1678.25"/>
    <s v="United KingdomSugar95928771198.75"/>
    <x v="0"/>
    <s v="2020/02/01"/>
    <s v="2020-02-01"/>
    <x v="0"/>
    <s v="UNI"/>
    <s v="&gt;=  1000"/>
    <s v="&lt;= 1000"/>
    <s v="Sugar"/>
  </r>
  <r>
    <x v="1"/>
    <x v="4"/>
    <n v="575"/>
    <n v="1725"/>
    <n v="718.75"/>
    <n v="1006.25"/>
    <s v="United KingdomSugar5751725718.75"/>
    <x v="11"/>
    <s v="2020/04/01"/>
    <s v="2020-04-01"/>
    <x v="11"/>
    <s v="UNI"/>
    <s v="&gt;=  1000"/>
    <s v="&lt;= 1000"/>
    <s v="Sugar"/>
  </r>
  <r>
    <x v="1"/>
    <x v="4"/>
    <n v="381"/>
    <n v="1143"/>
    <n v="476.25"/>
    <n v="666.75"/>
    <s v="United KingdomSugar3811143476.25"/>
    <x v="9"/>
    <s v="2020/08/01"/>
    <s v="2020-08-01"/>
    <x v="9"/>
    <s v="UNI"/>
    <s v="&lt;=  1000"/>
    <s v="&lt;= 1000"/>
    <s v="Sugar"/>
  </r>
  <r>
    <x v="1"/>
    <x v="4"/>
    <n v="1227"/>
    <n v="3681"/>
    <n v="1533.75"/>
    <n v="2147.25"/>
    <s v="United KingdomSugar122736811533.75"/>
    <x v="3"/>
    <s v="2020/10/01"/>
    <s v="2020-10-01"/>
    <x v="3"/>
    <s v="UNI"/>
    <s v="&gt;=  1000"/>
    <s v="&gt;= 1000"/>
    <s v="Sugar"/>
  </r>
  <r>
    <x v="1"/>
    <x v="4"/>
    <n v="1734"/>
    <n v="5202"/>
    <n v="2167.5"/>
    <n v="3034.5"/>
    <s v="United KingdomSugar173452022167.5"/>
    <x v="5"/>
    <s v="2020/01/01"/>
    <s v="2020-01-01"/>
    <x v="5"/>
    <s v="UNI"/>
    <s v="&gt;=  1000"/>
    <s v="&gt;= 1000"/>
    <s v="Sugar"/>
  </r>
  <r>
    <x v="1"/>
    <x v="4"/>
    <n v="3875"/>
    <n v="11625"/>
    <n v="4843.75"/>
    <n v="6781.25"/>
    <s v="United KingdomSugar3875116254843.75"/>
    <x v="8"/>
    <s v="2020/07/01"/>
    <s v="2020-07-01"/>
    <x v="8"/>
    <s v="UNI"/>
    <s v="&gt;=  5000"/>
    <s v="&gt;=  2000"/>
    <s v="Sugar"/>
  </r>
  <r>
    <x v="1"/>
    <x v="4"/>
    <n v="1491"/>
    <n v="4473"/>
    <n v="1863.75"/>
    <n v="2609.25"/>
    <s v="United KingdomSugar149144731863.75"/>
    <x v="4"/>
    <s v="2020/03/01"/>
    <s v="2020-03-01"/>
    <x v="4"/>
    <s v="UNI"/>
    <s v="&gt;=  1000"/>
    <s v="&gt;= 1000"/>
    <s v="Sugar"/>
  </r>
  <r>
    <x v="1"/>
    <x v="4"/>
    <n v="293"/>
    <n v="879"/>
    <n v="366.25"/>
    <n v="512.75"/>
    <s v="United KingdomSugar293879366.25"/>
    <x v="2"/>
    <s v="2020/12/01"/>
    <s v="2020-12-01"/>
    <x v="2"/>
    <s v="UNI"/>
    <s v="&lt;=  1000"/>
    <s v="&lt;= 1000"/>
    <s v="Sugar"/>
  </r>
  <r>
    <x v="1"/>
    <x v="5"/>
    <n v="1804"/>
    <n v="10824"/>
    <n v="4961"/>
    <n v="5863"/>
    <s v="United KingdomWhite Chocolate Macadamia Nut1804108244961"/>
    <x v="0"/>
    <s v="2020/02/01"/>
    <s v="2020-02-01"/>
    <x v="0"/>
    <s v="UNI"/>
    <s v="&gt;=  5000"/>
    <s v="&gt;= 1000"/>
    <s v="White Chocolate Macadamia Nut"/>
  </r>
  <r>
    <x v="1"/>
    <x v="5"/>
    <n v="639"/>
    <n v="3834"/>
    <n v="1757.25"/>
    <n v="2076.75"/>
    <s v="United KingdomWhite Chocolate Macadamia Nut63938341757.25"/>
    <x v="10"/>
    <s v="2020/11/01"/>
    <s v="2020-11-01"/>
    <x v="10"/>
    <s v="UNI"/>
    <s v="&gt;=  1000"/>
    <s v="&lt;= 1000"/>
    <s v="White Chocolate Macadamia Nut"/>
  </r>
  <r>
    <x v="1"/>
    <x v="5"/>
    <n v="3864"/>
    <n v="23184"/>
    <n v="10626"/>
    <n v="12558"/>
    <s v="United KingdomWhite Chocolate Macadamia Nut38642318410626"/>
    <x v="11"/>
    <s v="2020/04/01"/>
    <s v="2020-04-01"/>
    <x v="11"/>
    <s v="UNI"/>
    <s v="&gt;= 10000"/>
    <s v="&gt;=  2000"/>
    <s v="White Chocolate Macadamia Nut"/>
  </r>
  <r>
    <x v="1"/>
    <x v="5"/>
    <n v="1055"/>
    <n v="6330"/>
    <n v="2901.25"/>
    <n v="3428.75"/>
    <s v="United KingdomWhite Chocolate Macadamia Nut105563302901.25"/>
    <x v="2"/>
    <s v="2020/12/01"/>
    <s v="2020-12-01"/>
    <x v="2"/>
    <s v="UNI"/>
    <s v="&gt;=  1000"/>
    <s v="&gt;= 1000"/>
    <s v="White Chocolate Macadamia Nut"/>
  </r>
  <r>
    <x v="1"/>
    <x v="5"/>
    <n v="2177"/>
    <n v="13062"/>
    <n v="5986.75"/>
    <n v="7075.25"/>
    <s v="United KingdomWhite Chocolate Macadamia Nut2177130625986.75"/>
    <x v="3"/>
    <s v="2020/10/01"/>
    <s v="2020-10-01"/>
    <x v="3"/>
    <s v="UNI"/>
    <s v="&gt;=  5000"/>
    <s v="&gt;=  2000"/>
    <s v="White Chocolate Macadamia Nut"/>
  </r>
  <r>
    <x v="1"/>
    <x v="5"/>
    <n v="1579"/>
    <n v="9474"/>
    <n v="4342.25"/>
    <n v="5131.75"/>
    <s v="United KingdomWhite Chocolate Macadamia Nut157994744342.25"/>
    <x v="9"/>
    <s v="2020/08/01"/>
    <s v="2020-08-01"/>
    <x v="9"/>
    <s v="UNI"/>
    <s v="&gt;=  5000"/>
    <s v="&gt;= 1000"/>
    <s v="White Chocolate Macadamia Nut"/>
  </r>
  <r>
    <x v="1"/>
    <x v="5"/>
    <n v="1496"/>
    <n v="8976"/>
    <n v="4114"/>
    <n v="4862"/>
    <s v="United KingdomWhite Chocolate Macadamia Nut149689764114"/>
    <x v="1"/>
    <s v="2020/06/01"/>
    <s v="2020-06-01"/>
    <x v="1"/>
    <s v="UNI"/>
    <s v="&gt;=  1000"/>
    <s v="&gt;= 1000"/>
    <s v="White Chocolate Macadamia Nut"/>
  </r>
  <r>
    <x v="1"/>
    <x v="5"/>
    <n v="1659"/>
    <n v="9954"/>
    <n v="4562.25"/>
    <n v="5391.75"/>
    <s v="United KingdomWhite Chocolate Macadamia Nut165999544562.25"/>
    <x v="8"/>
    <s v="2020/07/01"/>
    <s v="2020-07-01"/>
    <x v="8"/>
    <s v="UNI"/>
    <s v="&gt;=  5000"/>
    <s v="&gt;= 1000"/>
    <s v="White Chocolate Macadamia Nut"/>
  </r>
  <r>
    <x v="1"/>
    <x v="5"/>
    <n v="1976"/>
    <n v="11856"/>
    <n v="5434"/>
    <n v="6422"/>
    <s v="United KingdomWhite Chocolate Macadamia Nut1976118565434"/>
    <x v="3"/>
    <s v="2020/10/01"/>
    <s v="2020-10-01"/>
    <x v="3"/>
    <s v="UNI"/>
    <s v="&gt;=  5000"/>
    <s v="&gt;= 1000"/>
    <s v="White Chocolate Macadamia Nut"/>
  </r>
  <r>
    <x v="1"/>
    <x v="5"/>
    <n v="1967"/>
    <n v="11802"/>
    <n v="5409.25"/>
    <n v="6392.75"/>
    <s v="United KingdomWhite Chocolate Macadamia Nut1967118025409.25"/>
    <x v="4"/>
    <s v="2020/03/01"/>
    <s v="2020-03-01"/>
    <x v="4"/>
    <s v="UNI"/>
    <s v="&gt;=  5000"/>
    <s v="&gt;= 1000"/>
    <s v="White Chocolate Macadamia Nut"/>
  </r>
  <r>
    <x v="1"/>
    <x v="5"/>
    <n v="639"/>
    <n v="3834"/>
    <n v="1757.25"/>
    <n v="2076.75"/>
    <s v="United KingdomWhite Chocolate Macadamia Nut63938341757.25"/>
    <x v="10"/>
    <s v="2020/11/01"/>
    <s v="2020-11-01"/>
    <x v="10"/>
    <s v="UNI"/>
    <s v="&gt;=  1000"/>
    <s v="&lt;= 1000"/>
    <s v="White Chocolate Macadamia Nut"/>
  </r>
  <r>
    <x v="1"/>
    <x v="5"/>
    <n v="853"/>
    <n v="5118"/>
    <n v="2345.75"/>
    <n v="2772.25"/>
    <s v="United KingdomWhite Chocolate Macadamia Nut85351182345.75"/>
    <x v="2"/>
    <s v="2020/12/01"/>
    <s v="2020-12-01"/>
    <x v="2"/>
    <s v="UNI"/>
    <s v="&gt;=  1000"/>
    <s v="&lt;= 1000"/>
    <s v="White Chocolate Macadamia Nut"/>
  </r>
  <r>
    <x v="1"/>
    <x v="5"/>
    <n v="3998"/>
    <n v="23988"/>
    <n v="10994.5"/>
    <n v="12993.5"/>
    <s v="United KingdomWhite Chocolate Macadamia Nut39982398810994.5"/>
    <x v="5"/>
    <s v="2020/01/01"/>
    <s v="2020-01-01"/>
    <x v="5"/>
    <s v="UNI"/>
    <s v="&gt;= 10000"/>
    <s v="&gt;=  2000"/>
    <s v="White Chocolate Macadamia Nut"/>
  </r>
  <r>
    <x v="1"/>
    <x v="5"/>
    <n v="1190"/>
    <n v="7140"/>
    <n v="3272.5"/>
    <n v="3867.5"/>
    <s v="United KingdomWhite Chocolate Macadamia Nut119071403272.5"/>
    <x v="1"/>
    <s v="2020/06/01"/>
    <s v="2020-06-01"/>
    <x v="1"/>
    <s v="UNI"/>
    <s v="&gt;=  1000"/>
    <s v="&gt;= 1000"/>
    <s v="White Chocolate Macadamia Nut"/>
  </r>
  <r>
    <x v="1"/>
    <x v="5"/>
    <n v="2826"/>
    <n v="16956"/>
    <n v="7771.5"/>
    <n v="9184.5"/>
    <s v="United KingdomWhite Chocolate Macadamia Nut2826169567771.5"/>
    <x v="7"/>
    <s v="2020/05/01"/>
    <s v="2020-05-01"/>
    <x v="7"/>
    <s v="UNI"/>
    <s v="&gt;=  5000"/>
    <s v="&gt;=  2000"/>
    <s v="White Chocolate Macadamia Nut"/>
  </r>
  <r>
    <x v="1"/>
    <x v="5"/>
    <n v="663"/>
    <n v="3978"/>
    <n v="1823.25"/>
    <n v="2154.75"/>
    <s v="United KingdomWhite Chocolate Macadamia Nut66339781823.25"/>
    <x v="6"/>
    <s v="2020/09/01"/>
    <s v="2020-09-01"/>
    <x v="6"/>
    <s v="UNI"/>
    <s v="&gt;=  1000"/>
    <s v="&lt;= 1000"/>
    <s v="White Chocolate Macadamia Nut"/>
  </r>
  <r>
    <x v="2"/>
    <x v="0"/>
    <n v="1006"/>
    <n v="5030"/>
    <n v="2012"/>
    <n v="3018"/>
    <s v="PhilippinesChocolate Chip100650302012"/>
    <x v="1"/>
    <s v="2020/06/01"/>
    <s v="2020-06-01"/>
    <x v="1"/>
    <s v="PHI"/>
    <s v="&gt;=  1000"/>
    <s v="&gt;= 1000"/>
    <s v="Chocolate Chip"/>
  </r>
  <r>
    <x v="2"/>
    <x v="0"/>
    <n v="367"/>
    <n v="1835"/>
    <n v="734"/>
    <n v="1101"/>
    <s v="PhilippinesChocolate Chip3671835734"/>
    <x v="8"/>
    <s v="2020/07/01"/>
    <s v="2020-07-01"/>
    <x v="8"/>
    <s v="PHI"/>
    <s v="&gt;=  1000"/>
    <s v="&lt;= 1000"/>
    <s v="Chocolate Chip"/>
  </r>
  <r>
    <x v="2"/>
    <x v="0"/>
    <n v="1513"/>
    <n v="7565"/>
    <n v="3026"/>
    <n v="4539"/>
    <s v="PhilippinesChocolate Chip151375653026"/>
    <x v="2"/>
    <s v="2020/12/01"/>
    <s v="2020-12-01"/>
    <x v="2"/>
    <s v="PHI"/>
    <s v="&gt;=  1000"/>
    <s v="&gt;= 1000"/>
    <s v="Chocolate Chip"/>
  </r>
  <r>
    <x v="2"/>
    <x v="0"/>
    <n v="747"/>
    <n v="3735"/>
    <n v="1494"/>
    <n v="2241"/>
    <s v="PhilippinesChocolate Chip74737351494"/>
    <x v="6"/>
    <s v="2020/09/01"/>
    <s v="2020-09-01"/>
    <x v="6"/>
    <s v="PHI"/>
    <s v="&gt;=  1000"/>
    <s v="&lt;= 1000"/>
    <s v="Chocolate Chip"/>
  </r>
  <r>
    <x v="2"/>
    <x v="0"/>
    <n v="1728"/>
    <n v="8640"/>
    <n v="3456"/>
    <n v="5184"/>
    <s v="PhilippinesChocolate Chip172886403456"/>
    <x v="7"/>
    <s v="2020/05/01"/>
    <s v="2020-05-01"/>
    <x v="7"/>
    <s v="PHI"/>
    <s v="&gt;=  5000"/>
    <s v="&gt;= 1000"/>
    <s v="Chocolate Chip"/>
  </r>
  <r>
    <x v="2"/>
    <x v="0"/>
    <n v="689"/>
    <n v="3445"/>
    <n v="1378"/>
    <n v="2067"/>
    <s v="PhilippinesChocolate Chip68934451378"/>
    <x v="1"/>
    <s v="2020/06/01"/>
    <s v="2020-06-01"/>
    <x v="1"/>
    <s v="PHI"/>
    <s v="&gt;=  1000"/>
    <s v="&lt;= 1000"/>
    <s v="Chocolate Chip"/>
  </r>
  <r>
    <x v="2"/>
    <x v="0"/>
    <n v="1570"/>
    <n v="7850"/>
    <n v="3140"/>
    <n v="4710"/>
    <s v="PhilippinesChocolate Chip157078503140"/>
    <x v="1"/>
    <s v="2020/06/01"/>
    <s v="2020-06-01"/>
    <x v="1"/>
    <s v="PHI"/>
    <s v="&gt;=  1000"/>
    <s v="&gt;= 1000"/>
    <s v="Chocolate Chip"/>
  </r>
  <r>
    <x v="2"/>
    <x v="0"/>
    <n v="1706"/>
    <n v="8530"/>
    <n v="3412"/>
    <n v="5118"/>
    <s v="PhilippinesChocolate Chip170685303412"/>
    <x v="2"/>
    <s v="2020/12/01"/>
    <s v="2020-12-01"/>
    <x v="2"/>
    <s v="PHI"/>
    <s v="&gt;=  5000"/>
    <s v="&gt;= 1000"/>
    <s v="Chocolate Chip"/>
  </r>
  <r>
    <x v="2"/>
    <x v="0"/>
    <n v="795"/>
    <n v="3975"/>
    <n v="1590"/>
    <n v="2385"/>
    <s v="PhilippinesChocolate Chip79539751590"/>
    <x v="4"/>
    <s v="2020/03/01"/>
    <s v="2020-03-01"/>
    <x v="4"/>
    <s v="PHI"/>
    <s v="&gt;=  1000"/>
    <s v="&lt;= 1000"/>
    <s v="Chocolate Chip"/>
  </r>
  <r>
    <x v="2"/>
    <x v="0"/>
    <n v="1415"/>
    <n v="7075"/>
    <n v="2830"/>
    <n v="4245"/>
    <s v="PhilippinesChocolate Chip141570752830"/>
    <x v="11"/>
    <s v="2020/04/01"/>
    <s v="2020-04-01"/>
    <x v="11"/>
    <s v="PHI"/>
    <s v="&gt;=  1000"/>
    <s v="&gt;= 1000"/>
    <s v="Chocolate Chip"/>
  </r>
  <r>
    <x v="2"/>
    <x v="0"/>
    <n v="1372"/>
    <n v="6860"/>
    <n v="2744"/>
    <n v="4116"/>
    <s v="PhilippinesChocolate Chip137268602744"/>
    <x v="5"/>
    <s v="2020/01/01"/>
    <s v="2020-01-01"/>
    <x v="5"/>
    <s v="PHI"/>
    <s v="&gt;=  1000"/>
    <s v="&gt;= 1000"/>
    <s v="Chocolate Chip"/>
  </r>
  <r>
    <x v="2"/>
    <x v="0"/>
    <n v="1743"/>
    <n v="8715"/>
    <n v="3486"/>
    <n v="5229"/>
    <s v="PhilippinesChocolate Chip174387153486"/>
    <x v="9"/>
    <s v="2020/08/01"/>
    <s v="2020-08-01"/>
    <x v="9"/>
    <s v="PHI"/>
    <s v="&gt;=  5000"/>
    <s v="&gt;= 1000"/>
    <s v="Chocolate Chip"/>
  </r>
  <r>
    <x v="2"/>
    <x v="0"/>
    <n v="3513"/>
    <n v="17565"/>
    <n v="7026"/>
    <n v="10539"/>
    <s v="PhilippinesChocolate Chip3513175657026"/>
    <x v="8"/>
    <s v="2020/07/01"/>
    <s v="2020-07-01"/>
    <x v="8"/>
    <s v="PHI"/>
    <s v="&gt;= 10000"/>
    <s v="&gt;=  2000"/>
    <s v="Chocolate Chip"/>
  </r>
  <r>
    <x v="2"/>
    <x v="0"/>
    <n v="1259"/>
    <n v="6295"/>
    <n v="2518"/>
    <n v="3777"/>
    <s v="PhilippinesChocolate Chip125962952518"/>
    <x v="11"/>
    <s v="2020/04/01"/>
    <s v="2020-04-01"/>
    <x v="11"/>
    <s v="PHI"/>
    <s v="&gt;=  1000"/>
    <s v="&gt;= 1000"/>
    <s v="Chocolate Chip"/>
  </r>
  <r>
    <x v="2"/>
    <x v="0"/>
    <n v="1095"/>
    <n v="5475"/>
    <n v="2190"/>
    <n v="3285"/>
    <s v="PhilippinesChocolate Chip109554752190"/>
    <x v="7"/>
    <s v="2020/05/01"/>
    <s v="2020-05-01"/>
    <x v="7"/>
    <s v="PHI"/>
    <s v="&gt;=  1000"/>
    <s v="&gt;= 1000"/>
    <s v="Chocolate Chip"/>
  </r>
  <r>
    <x v="2"/>
    <x v="0"/>
    <n v="1366"/>
    <n v="6830"/>
    <n v="2732"/>
    <n v="4098"/>
    <s v="PhilippinesChocolate Chip136668302732"/>
    <x v="1"/>
    <s v="2020/06/01"/>
    <s v="2020-06-01"/>
    <x v="1"/>
    <s v="PHI"/>
    <s v="&gt;=  1000"/>
    <s v="&gt;= 1000"/>
    <s v="Chocolate Chip"/>
  </r>
  <r>
    <x v="2"/>
    <x v="0"/>
    <n v="1598"/>
    <n v="7990"/>
    <n v="3196"/>
    <n v="4794"/>
    <s v="PhilippinesChocolate Chip159879903196"/>
    <x v="9"/>
    <s v="2020/08/01"/>
    <s v="2020-08-01"/>
    <x v="9"/>
    <s v="PHI"/>
    <s v="&gt;=  1000"/>
    <s v="&gt;= 1000"/>
    <s v="Chocolate Chip"/>
  </r>
  <r>
    <x v="2"/>
    <x v="0"/>
    <n v="1934"/>
    <n v="9670"/>
    <n v="3868"/>
    <n v="5802"/>
    <s v="PhilippinesChocolate Chip193496703868"/>
    <x v="6"/>
    <s v="2020/09/01"/>
    <s v="2020-09-01"/>
    <x v="6"/>
    <s v="PHI"/>
    <s v="&gt;=  5000"/>
    <s v="&gt;= 1000"/>
    <s v="Chocolate Chip"/>
  </r>
  <r>
    <x v="2"/>
    <x v="0"/>
    <n v="360"/>
    <n v="1800"/>
    <n v="720"/>
    <n v="1080"/>
    <s v="PhilippinesChocolate Chip3601800720"/>
    <x v="3"/>
    <s v="2020/10/01"/>
    <s v="2020-10-01"/>
    <x v="3"/>
    <s v="PHI"/>
    <s v="&gt;=  1000"/>
    <s v="&lt;= 1000"/>
    <s v="Chocolate Chip"/>
  </r>
  <r>
    <x v="2"/>
    <x v="0"/>
    <n v="241"/>
    <n v="1205"/>
    <n v="482"/>
    <n v="723"/>
    <s v="PhilippinesChocolate Chip2411205482"/>
    <x v="3"/>
    <s v="2020/10/01"/>
    <s v="2020-10-01"/>
    <x v="3"/>
    <s v="PHI"/>
    <s v="&lt;=  1000"/>
    <s v="&lt;= 1000"/>
    <s v="Chocolate Chip"/>
  </r>
  <r>
    <x v="2"/>
    <x v="0"/>
    <n v="1359"/>
    <n v="6795"/>
    <n v="2718"/>
    <n v="4077"/>
    <s v="PhilippinesChocolate Chip135967952718"/>
    <x v="10"/>
    <s v="2020/11/01"/>
    <s v="2020-11-01"/>
    <x v="10"/>
    <s v="PHI"/>
    <s v="&gt;=  1000"/>
    <s v="&gt;= 1000"/>
    <s v="Chocolate Chip"/>
  </r>
  <r>
    <x v="2"/>
    <x v="0"/>
    <n v="1531"/>
    <n v="7655"/>
    <n v="3062"/>
    <n v="4593"/>
    <s v="PhilippinesChocolate Chip153176553062"/>
    <x v="2"/>
    <s v="2020/12/01"/>
    <s v="2020-12-01"/>
    <x v="2"/>
    <s v="PHI"/>
    <s v="&gt;=  1000"/>
    <s v="&gt;= 1000"/>
    <s v="Chocolate Chip"/>
  </r>
  <r>
    <x v="2"/>
    <x v="0"/>
    <n v="807"/>
    <n v="4035"/>
    <n v="1614"/>
    <n v="2421"/>
    <s v="PhilippinesChocolate Chip80740351614"/>
    <x v="5"/>
    <s v="2020/01/01"/>
    <s v="2020-01-01"/>
    <x v="5"/>
    <s v="PHI"/>
    <s v="&gt;=  1000"/>
    <s v="&lt;= 1000"/>
    <s v="Chocolate Chip"/>
  </r>
  <r>
    <x v="2"/>
    <x v="0"/>
    <n v="2708"/>
    <n v="13540"/>
    <n v="5416"/>
    <n v="8124"/>
    <s v="PhilippinesChocolate Chip2708135405416"/>
    <x v="0"/>
    <s v="2020/02/01"/>
    <s v="2020-02-01"/>
    <x v="0"/>
    <s v="PHI"/>
    <s v="&gt;=  5000"/>
    <s v="&gt;=  2000"/>
    <s v="Chocolate Chip"/>
  </r>
  <r>
    <x v="2"/>
    <x v="0"/>
    <n v="357"/>
    <n v="1785"/>
    <n v="714"/>
    <n v="1071"/>
    <s v="PhilippinesChocolate Chip3571785714"/>
    <x v="10"/>
    <s v="2020/11/01"/>
    <s v="2020-11-01"/>
    <x v="10"/>
    <s v="PHI"/>
    <s v="&gt;=  1000"/>
    <s v="&lt;= 1000"/>
    <s v="Chocolate Chip"/>
  </r>
  <r>
    <x v="2"/>
    <x v="0"/>
    <n v="1013"/>
    <n v="5065"/>
    <n v="2026"/>
    <n v="3039"/>
    <s v="PhilippinesChocolate Chip101350652026"/>
    <x v="2"/>
    <s v="2020/12/01"/>
    <s v="2020-12-01"/>
    <x v="2"/>
    <s v="PHI"/>
    <s v="&gt;=  1000"/>
    <s v="&gt;= 1000"/>
    <s v="Chocolate Chip"/>
  </r>
  <r>
    <x v="2"/>
    <x v="0"/>
    <n v="278"/>
    <n v="1390"/>
    <n v="556"/>
    <n v="834"/>
    <s v="PhilippinesChocolate Chip2781390556"/>
    <x v="0"/>
    <s v="2020/02/01"/>
    <s v="2020-02-01"/>
    <x v="0"/>
    <s v="PHI"/>
    <s v="&lt;=  1000"/>
    <s v="&lt;= 1000"/>
    <s v="Chocolate Chip"/>
  </r>
  <r>
    <x v="2"/>
    <x v="0"/>
    <n v="1158"/>
    <n v="5790"/>
    <n v="2316"/>
    <n v="3474"/>
    <s v="PhilippinesChocolate Chip115857902316"/>
    <x v="4"/>
    <s v="2020/03/01"/>
    <s v="2020-03-01"/>
    <x v="4"/>
    <s v="PHI"/>
    <s v="&gt;=  1000"/>
    <s v="&gt;= 1000"/>
    <s v="Chocolate Chip"/>
  </r>
  <r>
    <x v="2"/>
    <x v="0"/>
    <n v="1085"/>
    <n v="5425"/>
    <n v="2170"/>
    <n v="3255"/>
    <s v="PhilippinesChocolate Chip108554252170"/>
    <x v="3"/>
    <s v="2020/10/01"/>
    <s v="2020-10-01"/>
    <x v="3"/>
    <s v="PHI"/>
    <s v="&gt;=  1000"/>
    <s v="&gt;= 1000"/>
    <s v="Chocolate Chip"/>
  </r>
  <r>
    <x v="2"/>
    <x v="0"/>
    <n v="1175"/>
    <n v="5875"/>
    <n v="2350"/>
    <n v="3525"/>
    <s v="PhilippinesChocolate Chip117558752350"/>
    <x v="3"/>
    <s v="2020/10/01"/>
    <s v="2020-10-01"/>
    <x v="3"/>
    <s v="PHI"/>
    <s v="&gt;=  1000"/>
    <s v="&gt;= 1000"/>
    <s v="Chocolate Chip"/>
  </r>
  <r>
    <x v="2"/>
    <x v="1"/>
    <n v="921"/>
    <n v="921"/>
    <n v="184.20000000000002"/>
    <n v="736.8"/>
    <s v="PhilippinesFortune Cookie921921184.2"/>
    <x v="4"/>
    <s v="2020/03/01"/>
    <s v="2020-03-01"/>
    <x v="4"/>
    <s v="PHI"/>
    <s v="&lt;=  1000"/>
    <s v="&lt;= 1000"/>
    <s v="Fortune Cookie"/>
  </r>
  <r>
    <x v="2"/>
    <x v="1"/>
    <n v="1545"/>
    <n v="1545"/>
    <n v="309"/>
    <n v="1236"/>
    <s v="PhilippinesFortune Cookie15451545309"/>
    <x v="1"/>
    <s v="2020/06/01"/>
    <s v="2020-06-01"/>
    <x v="1"/>
    <s v="PHI"/>
    <s v="&gt;=  1000"/>
    <s v="&gt;= 1000"/>
    <s v="Fortune Cookie"/>
  </r>
  <r>
    <x v="2"/>
    <x v="1"/>
    <n v="2146"/>
    <n v="2146"/>
    <n v="429.20000000000005"/>
    <n v="1716.8"/>
    <s v="PhilippinesFortune Cookie21462146429.2"/>
    <x v="6"/>
    <s v="2020/09/01"/>
    <s v="2020-09-01"/>
    <x v="6"/>
    <s v="PHI"/>
    <s v="&gt;=  1000"/>
    <s v="&gt;=  2000"/>
    <s v="Fortune Cookie"/>
  </r>
  <r>
    <x v="2"/>
    <x v="1"/>
    <n v="1958"/>
    <n v="1958"/>
    <n v="391.6"/>
    <n v="1566.4"/>
    <s v="PhilippinesFortune Cookie19581958391.6"/>
    <x v="0"/>
    <s v="2020/02/01"/>
    <s v="2020-02-01"/>
    <x v="0"/>
    <s v="PHI"/>
    <s v="&gt;=  1000"/>
    <s v="&gt;= 1000"/>
    <s v="Fortune Cookie"/>
  </r>
  <r>
    <x v="2"/>
    <x v="1"/>
    <n v="1706"/>
    <n v="1706"/>
    <n v="341.20000000000005"/>
    <n v="1364.8"/>
    <s v="PhilippinesFortune Cookie17061706341.2"/>
    <x v="2"/>
    <s v="2020/12/01"/>
    <s v="2020-12-01"/>
    <x v="2"/>
    <s v="PHI"/>
    <s v="&gt;=  1000"/>
    <s v="&gt;= 1000"/>
    <s v="Fortune Cookie"/>
  </r>
  <r>
    <x v="2"/>
    <x v="1"/>
    <n v="1859"/>
    <n v="1859"/>
    <n v="371.8"/>
    <n v="1487.2"/>
    <s v="PhilippinesFortune Cookie18591859371.8"/>
    <x v="9"/>
    <s v="2020/08/01"/>
    <s v="2020-08-01"/>
    <x v="9"/>
    <s v="PHI"/>
    <s v="&gt;=  1000"/>
    <s v="&gt;= 1000"/>
    <s v="Fortune Cookie"/>
  </r>
  <r>
    <x v="2"/>
    <x v="1"/>
    <n v="2021"/>
    <n v="2021"/>
    <n v="404.20000000000005"/>
    <n v="1616.8"/>
    <s v="PhilippinesFortune Cookie20212021404.2"/>
    <x v="3"/>
    <s v="2020/10/01"/>
    <s v="2020-10-01"/>
    <x v="3"/>
    <s v="PHI"/>
    <s v="&gt;=  1000"/>
    <s v="&gt;=  2000"/>
    <s v="Fortune Cookie"/>
  </r>
  <r>
    <x v="2"/>
    <x v="1"/>
    <n v="2342"/>
    <n v="2342"/>
    <n v="468.40000000000003"/>
    <n v="1873.6"/>
    <s v="PhilippinesFortune Cookie23422342468.4"/>
    <x v="10"/>
    <s v="2020/11/01"/>
    <s v="2020-11-01"/>
    <x v="10"/>
    <s v="PHI"/>
    <s v="&gt;=  1000"/>
    <s v="&gt;=  2000"/>
    <s v="Fortune Cookie"/>
  </r>
  <r>
    <x v="2"/>
    <x v="1"/>
    <n v="1460"/>
    <n v="1460"/>
    <n v="292"/>
    <n v="1168"/>
    <s v="PhilippinesFortune Cookie14601460292"/>
    <x v="7"/>
    <s v="2020/05/01"/>
    <s v="2020-05-01"/>
    <x v="7"/>
    <s v="PHI"/>
    <s v="&gt;=  1000"/>
    <s v="&gt;= 1000"/>
    <s v="Fortune Cookie"/>
  </r>
  <r>
    <x v="2"/>
    <x v="1"/>
    <n v="645"/>
    <n v="645"/>
    <n v="129"/>
    <n v="516"/>
    <s v="PhilippinesFortune Cookie645645129"/>
    <x v="8"/>
    <s v="2020/07/01"/>
    <s v="2020-07-01"/>
    <x v="8"/>
    <s v="PHI"/>
    <s v="&lt;=  1000"/>
    <s v="&lt;= 1000"/>
    <s v="Fortune Cookie"/>
  </r>
  <r>
    <x v="2"/>
    <x v="1"/>
    <n v="711"/>
    <n v="711"/>
    <n v="142.20000000000002"/>
    <n v="568.79999999999995"/>
    <s v="PhilippinesFortune Cookie711711142.2"/>
    <x v="2"/>
    <s v="2020/12/01"/>
    <s v="2020-12-01"/>
    <x v="2"/>
    <s v="PHI"/>
    <s v="&lt;=  1000"/>
    <s v="&lt;= 1000"/>
    <s v="Fortune Cookie"/>
  </r>
  <r>
    <x v="2"/>
    <x v="1"/>
    <n v="766"/>
    <n v="766"/>
    <n v="153.20000000000002"/>
    <n v="612.79999999999995"/>
    <s v="PhilippinesFortune Cookie766766153.2"/>
    <x v="5"/>
    <s v="2020/01/01"/>
    <s v="2020-01-01"/>
    <x v="5"/>
    <s v="PHI"/>
    <s v="&lt;=  1000"/>
    <s v="&lt;= 1000"/>
    <s v="Fortune Cookie"/>
  </r>
  <r>
    <x v="2"/>
    <x v="1"/>
    <n v="1199"/>
    <n v="1199"/>
    <n v="239.8"/>
    <n v="959.2"/>
    <s v="PhilippinesFortune Cookie11991199239.8"/>
    <x v="11"/>
    <s v="2020/04/01"/>
    <s v="2020-04-01"/>
    <x v="11"/>
    <s v="PHI"/>
    <s v="&lt;=  1000"/>
    <s v="&gt;= 1000"/>
    <s v="Fortune Cookie"/>
  </r>
  <r>
    <x v="2"/>
    <x v="2"/>
    <n v="4220"/>
    <n v="21100"/>
    <n v="9284"/>
    <n v="11816"/>
    <s v="PhilippinesOatmeal Raisin4220211009284"/>
    <x v="11"/>
    <s v="2020/04/01"/>
    <s v="2020-04-01"/>
    <x v="11"/>
    <s v="PHI"/>
    <s v="&gt;= 10000"/>
    <s v="&gt;=  4000"/>
    <s v="Oatmeal Raisin"/>
  </r>
  <r>
    <x v="2"/>
    <x v="2"/>
    <n v="1686"/>
    <n v="8430"/>
    <n v="3709.2000000000003"/>
    <n v="4720.7999999999993"/>
    <s v="PhilippinesOatmeal Raisin168684303709.2"/>
    <x v="8"/>
    <s v="2020/07/01"/>
    <s v="2020-07-01"/>
    <x v="8"/>
    <s v="PHI"/>
    <s v="&gt;=  1000"/>
    <s v="&gt;= 1000"/>
    <s v="Oatmeal Raisin"/>
  </r>
  <r>
    <x v="2"/>
    <x v="2"/>
    <n v="259"/>
    <n v="1295"/>
    <n v="569.80000000000007"/>
    <n v="725.19999999999993"/>
    <s v="PhilippinesOatmeal Raisin2591295569.8"/>
    <x v="4"/>
    <s v="2020/03/01"/>
    <s v="2020-03-01"/>
    <x v="4"/>
    <s v="PHI"/>
    <s v="&lt;=  1000"/>
    <s v="&lt;= 1000"/>
    <s v="Oatmeal Raisin"/>
  </r>
  <r>
    <x v="2"/>
    <x v="2"/>
    <n v="2276"/>
    <n v="11380"/>
    <n v="5007.2000000000007"/>
    <n v="6372.7999999999993"/>
    <s v="PhilippinesOatmeal Raisin2276113805007.2"/>
    <x v="7"/>
    <s v="2020/05/01"/>
    <s v="2020-05-01"/>
    <x v="7"/>
    <s v="PHI"/>
    <s v="&gt;=  5000"/>
    <s v="&gt;=  2000"/>
    <s v="Oatmeal Raisin"/>
  </r>
  <r>
    <x v="2"/>
    <x v="2"/>
    <n v="1907"/>
    <n v="9535"/>
    <n v="4195.4000000000005"/>
    <n v="5339.5999999999995"/>
    <s v="PhilippinesOatmeal Raisin190795354195.4"/>
    <x v="6"/>
    <s v="2020/09/01"/>
    <s v="2020-09-01"/>
    <x v="6"/>
    <s v="PHI"/>
    <s v="&gt;=  5000"/>
    <s v="&gt;= 1000"/>
    <s v="Oatmeal Raisin"/>
  </r>
  <r>
    <x v="2"/>
    <x v="2"/>
    <n v="1350"/>
    <n v="6750"/>
    <n v="2970.0000000000005"/>
    <n v="3779.9999999999995"/>
    <s v="PhilippinesOatmeal Raisin135067502970"/>
    <x v="0"/>
    <s v="2020/02/01"/>
    <s v="2020-02-01"/>
    <x v="0"/>
    <s v="PHI"/>
    <s v="&gt;=  1000"/>
    <s v="&gt;= 1000"/>
    <s v="Oatmeal Raisin"/>
  </r>
  <r>
    <x v="2"/>
    <x v="2"/>
    <n v="1250"/>
    <n v="6250"/>
    <n v="2750"/>
    <n v="3500"/>
    <s v="PhilippinesOatmeal Raisin125062502750"/>
    <x v="2"/>
    <s v="2020/12/01"/>
    <s v="2020-12-01"/>
    <x v="2"/>
    <s v="PHI"/>
    <s v="&gt;=  1000"/>
    <s v="&gt;= 1000"/>
    <s v="Oatmeal Raisin"/>
  </r>
  <r>
    <x v="2"/>
    <x v="2"/>
    <n v="1366"/>
    <n v="6830"/>
    <n v="3005.2000000000003"/>
    <n v="3824.7999999999997"/>
    <s v="PhilippinesOatmeal Raisin136668303005.2"/>
    <x v="1"/>
    <s v="2020/06/01"/>
    <s v="2020-06-01"/>
    <x v="1"/>
    <s v="PHI"/>
    <s v="&gt;=  1000"/>
    <s v="&gt;= 1000"/>
    <s v="Oatmeal Raisin"/>
  </r>
  <r>
    <x v="2"/>
    <x v="2"/>
    <n v="1520"/>
    <n v="7600"/>
    <n v="3344.0000000000005"/>
    <n v="4256"/>
    <s v="PhilippinesOatmeal Raisin152076003344"/>
    <x v="10"/>
    <s v="2020/11/01"/>
    <s v="2020-11-01"/>
    <x v="10"/>
    <s v="PHI"/>
    <s v="&gt;=  1000"/>
    <s v="&gt;= 1000"/>
    <s v="Oatmeal Raisin"/>
  </r>
  <r>
    <x v="2"/>
    <x v="2"/>
    <n v="711"/>
    <n v="3555"/>
    <n v="1564.2"/>
    <n v="1990.8"/>
    <s v="PhilippinesOatmeal Raisin71135551564.2"/>
    <x v="2"/>
    <s v="2020/12/01"/>
    <s v="2020-12-01"/>
    <x v="2"/>
    <s v="PHI"/>
    <s v="&gt;=  1000"/>
    <s v="&lt;= 1000"/>
    <s v="Oatmeal Raisin"/>
  </r>
  <r>
    <x v="2"/>
    <x v="2"/>
    <n v="2574"/>
    <n v="12870"/>
    <n v="5662.8"/>
    <n v="7207.2"/>
    <s v="PhilippinesOatmeal Raisin2574128705662.8"/>
    <x v="9"/>
    <s v="2020/08/01"/>
    <s v="2020-08-01"/>
    <x v="9"/>
    <s v="PHI"/>
    <s v="&gt;=  5000"/>
    <s v="&gt;=  2000"/>
    <s v="Oatmeal Raisin"/>
  </r>
  <r>
    <x v="2"/>
    <x v="2"/>
    <n v="472"/>
    <n v="2360"/>
    <n v="1038.4000000000001"/>
    <n v="1321.6"/>
    <s v="PhilippinesOatmeal Raisin47223601038.4"/>
    <x v="3"/>
    <s v="2020/10/01"/>
    <s v="2020-10-01"/>
    <x v="3"/>
    <s v="PHI"/>
    <s v="&gt;=  1000"/>
    <s v="&lt;= 1000"/>
    <s v="Oatmeal Raisin"/>
  </r>
  <r>
    <x v="2"/>
    <x v="2"/>
    <n v="3165"/>
    <n v="15825"/>
    <n v="6963.0000000000009"/>
    <n v="8862"/>
    <s v="PhilippinesOatmeal Raisin3165158256963"/>
    <x v="5"/>
    <s v="2020/01/01"/>
    <s v="2020-01-01"/>
    <x v="5"/>
    <s v="PHI"/>
    <s v="&gt;=  5000"/>
    <s v="&gt;=  2000"/>
    <s v="Oatmeal Raisin"/>
  </r>
  <r>
    <x v="2"/>
    <x v="3"/>
    <n v="1321"/>
    <n v="5284"/>
    <n v="1981.5"/>
    <n v="3302.5"/>
    <s v="PhilippinesSnickerdoodle132152841981.5"/>
    <x v="5"/>
    <s v="2020/01/01"/>
    <s v="2020-01-01"/>
    <x v="5"/>
    <s v="PHI"/>
    <s v="&gt;=  1000"/>
    <s v="&gt;= 1000"/>
    <s v="Snickerdoodle"/>
  </r>
  <r>
    <x v="2"/>
    <x v="3"/>
    <n v="888"/>
    <n v="3552"/>
    <n v="1332"/>
    <n v="2220"/>
    <s v="PhilippinesSnickerdoodle88835521332"/>
    <x v="1"/>
    <s v="2020/06/01"/>
    <s v="2020-06-01"/>
    <x v="1"/>
    <s v="PHI"/>
    <s v="&gt;=  1000"/>
    <s v="&lt;= 1000"/>
    <s v="Snickerdoodle"/>
  </r>
  <r>
    <x v="2"/>
    <x v="3"/>
    <n v="1513"/>
    <n v="6052"/>
    <n v="2269.5"/>
    <n v="3782.5"/>
    <s v="PhilippinesSnickerdoodle151360522269.5"/>
    <x v="2"/>
    <s v="2020/12/01"/>
    <s v="2020-12-01"/>
    <x v="2"/>
    <s v="PHI"/>
    <s v="&gt;=  1000"/>
    <s v="&gt;= 1000"/>
    <s v="Snickerdoodle"/>
  </r>
  <r>
    <x v="2"/>
    <x v="3"/>
    <n v="2580"/>
    <n v="10320"/>
    <n v="3870"/>
    <n v="6450"/>
    <s v="PhilippinesSnickerdoodle2580103203870"/>
    <x v="11"/>
    <s v="2020/04/01"/>
    <s v="2020-04-01"/>
    <x v="11"/>
    <s v="PHI"/>
    <s v="&gt;=  5000"/>
    <s v="&gt;=  2000"/>
    <s v="Snickerdoodle"/>
  </r>
  <r>
    <x v="2"/>
    <x v="3"/>
    <n v="689"/>
    <n v="2756"/>
    <n v="1033.5"/>
    <n v="1722.5"/>
    <s v="PhilippinesSnickerdoodle68927561033.5"/>
    <x v="1"/>
    <s v="2020/06/01"/>
    <s v="2020-06-01"/>
    <x v="1"/>
    <s v="PHI"/>
    <s v="&gt;=  1000"/>
    <s v="&lt;= 1000"/>
    <s v="Snickerdoodle"/>
  </r>
  <r>
    <x v="2"/>
    <x v="3"/>
    <n v="2021"/>
    <n v="8084"/>
    <n v="3031.5"/>
    <n v="5052.5"/>
    <s v="PhilippinesSnickerdoodle202180843031.5"/>
    <x v="3"/>
    <s v="2020/10/01"/>
    <s v="2020-10-01"/>
    <x v="3"/>
    <s v="PHI"/>
    <s v="&gt;=  5000"/>
    <s v="&gt;=  2000"/>
    <s v="Snickerdoodle"/>
  </r>
  <r>
    <x v="2"/>
    <x v="3"/>
    <n v="1116"/>
    <n v="4464"/>
    <n v="1674"/>
    <n v="2790"/>
    <s v="PhilippinesSnickerdoodle111644641674"/>
    <x v="0"/>
    <s v="2020/02/01"/>
    <s v="2020-02-01"/>
    <x v="0"/>
    <s v="PHI"/>
    <s v="&gt;=  1000"/>
    <s v="&gt;= 1000"/>
    <s v="Snickerdoodle"/>
  </r>
  <r>
    <x v="2"/>
    <x v="3"/>
    <n v="663"/>
    <n v="2652"/>
    <n v="994.5"/>
    <n v="1657.5"/>
    <s v="PhilippinesSnickerdoodle6632652994.5"/>
    <x v="7"/>
    <s v="2020/05/01"/>
    <s v="2020-05-01"/>
    <x v="7"/>
    <s v="PHI"/>
    <s v="&gt;=  1000"/>
    <s v="&lt;= 1000"/>
    <s v="Snickerdoodle"/>
  </r>
  <r>
    <x v="2"/>
    <x v="3"/>
    <n v="1580"/>
    <n v="6320"/>
    <n v="2370"/>
    <n v="3950"/>
    <s v="PhilippinesSnickerdoodle158063202370"/>
    <x v="6"/>
    <s v="2020/09/01"/>
    <s v="2020-09-01"/>
    <x v="6"/>
    <s v="PHI"/>
    <s v="&gt;=  1000"/>
    <s v="&gt;= 1000"/>
    <s v="Snickerdoodle"/>
  </r>
  <r>
    <x v="2"/>
    <x v="3"/>
    <n v="792"/>
    <n v="3168"/>
    <n v="1188"/>
    <n v="1980"/>
    <s v="PhilippinesSnickerdoodle79231681188"/>
    <x v="4"/>
    <s v="2020/03/01"/>
    <s v="2020-03-01"/>
    <x v="4"/>
    <s v="PHI"/>
    <s v="&gt;=  1000"/>
    <s v="&lt;= 1000"/>
    <s v="Snickerdoodle"/>
  </r>
  <r>
    <x v="2"/>
    <x v="3"/>
    <n v="2811"/>
    <n v="11244"/>
    <n v="4216.5"/>
    <n v="7027.5"/>
    <s v="PhilippinesSnickerdoodle2811112444216.5"/>
    <x v="8"/>
    <s v="2020/07/01"/>
    <s v="2020-07-01"/>
    <x v="8"/>
    <s v="PHI"/>
    <s v="&gt;=  5000"/>
    <s v="&gt;=  2000"/>
    <s v="Snickerdoodle"/>
  </r>
  <r>
    <x v="2"/>
    <x v="3"/>
    <n v="280"/>
    <n v="1120"/>
    <n v="420"/>
    <n v="700"/>
    <s v="PhilippinesSnickerdoodle2801120420"/>
    <x v="2"/>
    <s v="2020/12/01"/>
    <s v="2020-12-01"/>
    <x v="2"/>
    <s v="PHI"/>
    <s v="&lt;=  1000"/>
    <s v="&lt;= 1000"/>
    <s v="Snickerdoodle"/>
  </r>
  <r>
    <x v="2"/>
    <x v="3"/>
    <n v="1513"/>
    <n v="6052"/>
    <n v="2269.5"/>
    <n v="3782.5"/>
    <s v="PhilippinesSnickerdoodle151360522269.5"/>
    <x v="2"/>
    <s v="2020/12/01"/>
    <s v="2020-12-01"/>
    <x v="2"/>
    <s v="PHI"/>
    <s v="&gt;=  1000"/>
    <s v="&gt;= 1000"/>
    <s v="Snickerdoodle"/>
  </r>
  <r>
    <x v="2"/>
    <x v="3"/>
    <n v="2767"/>
    <n v="11068"/>
    <n v="4150.5"/>
    <n v="6917.5"/>
    <s v="PhilippinesSnickerdoodle2767110684150.5"/>
    <x v="9"/>
    <s v="2020/08/01"/>
    <s v="2020-08-01"/>
    <x v="9"/>
    <s v="PHI"/>
    <s v="&gt;=  5000"/>
    <s v="&gt;=  2000"/>
    <s v="Snickerdoodle"/>
  </r>
  <r>
    <x v="2"/>
    <x v="3"/>
    <n v="1085"/>
    <n v="4340"/>
    <n v="1627.5"/>
    <n v="2712.5"/>
    <s v="PhilippinesSnickerdoodle108543401627.5"/>
    <x v="3"/>
    <s v="2020/10/01"/>
    <s v="2020-10-01"/>
    <x v="3"/>
    <s v="PHI"/>
    <s v="&gt;=  1000"/>
    <s v="&gt;= 1000"/>
    <s v="Snickerdoodle"/>
  </r>
  <r>
    <x v="2"/>
    <x v="4"/>
    <n v="2838"/>
    <n v="8514"/>
    <n v="3547.5"/>
    <n v="4966.5"/>
    <s v="PhilippinesSugar283885143547.5"/>
    <x v="11"/>
    <s v="2020/04/01"/>
    <s v="2020-04-01"/>
    <x v="11"/>
    <s v="PHI"/>
    <s v="&gt;=  1000"/>
    <s v="&gt;=  2000"/>
    <s v="Sugar"/>
  </r>
  <r>
    <x v="2"/>
    <x v="4"/>
    <n v="888"/>
    <n v="2664"/>
    <n v="1110"/>
    <n v="1554"/>
    <s v="PhilippinesSugar88826641110"/>
    <x v="1"/>
    <s v="2020/06/01"/>
    <s v="2020-06-01"/>
    <x v="1"/>
    <s v="PHI"/>
    <s v="&gt;=  1000"/>
    <s v="&lt;= 1000"/>
    <s v="Sugar"/>
  </r>
  <r>
    <x v="2"/>
    <x v="4"/>
    <n v="263"/>
    <n v="789"/>
    <n v="328.75"/>
    <n v="460.25"/>
    <s v="PhilippinesSugar263789328.75"/>
    <x v="4"/>
    <s v="2020/03/01"/>
    <s v="2020-03-01"/>
    <x v="4"/>
    <s v="PHI"/>
    <s v="&lt;=  1000"/>
    <s v="&lt;= 1000"/>
    <s v="Sugar"/>
  </r>
  <r>
    <x v="2"/>
    <x v="4"/>
    <n v="986"/>
    <n v="2958"/>
    <n v="1232.5"/>
    <n v="1725.5"/>
    <s v="PhilippinesSugar98629581232.5"/>
    <x v="6"/>
    <s v="2020/09/01"/>
    <s v="2020-09-01"/>
    <x v="6"/>
    <s v="PHI"/>
    <s v="&gt;=  1000"/>
    <s v="&lt;= 1000"/>
    <s v="Sugar"/>
  </r>
  <r>
    <x v="2"/>
    <x v="4"/>
    <n v="2877"/>
    <n v="8631"/>
    <n v="3596.25"/>
    <n v="5034.75"/>
    <s v="PhilippinesSugar287786313596.25"/>
    <x v="3"/>
    <s v="2020/10/01"/>
    <s v="2020-10-01"/>
    <x v="3"/>
    <s v="PHI"/>
    <s v="&gt;=  5000"/>
    <s v="&gt;=  2000"/>
    <s v="Sugar"/>
  </r>
  <r>
    <x v="2"/>
    <x v="4"/>
    <n v="1570"/>
    <n v="4710"/>
    <n v="1962.5"/>
    <n v="2747.5"/>
    <s v="PhilippinesSugar157047101962.5"/>
    <x v="1"/>
    <s v="2020/06/01"/>
    <s v="2020-06-01"/>
    <x v="1"/>
    <s v="PHI"/>
    <s v="&gt;=  1000"/>
    <s v="&gt;= 1000"/>
    <s v="Sugar"/>
  </r>
  <r>
    <x v="2"/>
    <x v="4"/>
    <n v="2479"/>
    <n v="7437"/>
    <n v="3098.75"/>
    <n v="4338.25"/>
    <s v="PhilippinesSugar247974373098.75"/>
    <x v="5"/>
    <s v="2020/01/01"/>
    <s v="2020-01-01"/>
    <x v="5"/>
    <s v="PHI"/>
    <s v="&gt;=  1000"/>
    <s v="&gt;=  2000"/>
    <s v="Sugar"/>
  </r>
  <r>
    <x v="2"/>
    <x v="4"/>
    <n v="2338"/>
    <n v="7014"/>
    <n v="2922.5"/>
    <n v="4091.5"/>
    <s v="PhilippinesSugar233870142922.5"/>
    <x v="1"/>
    <s v="2020/06/01"/>
    <s v="2020-06-01"/>
    <x v="1"/>
    <s v="PHI"/>
    <s v="&gt;=  1000"/>
    <s v="&gt;=  2000"/>
    <s v="Sugar"/>
  </r>
  <r>
    <x v="2"/>
    <x v="4"/>
    <n v="422"/>
    <n v="1266"/>
    <n v="527.5"/>
    <n v="738.5"/>
    <s v="PhilippinesSugar4221266527.5"/>
    <x v="9"/>
    <s v="2020/08/01"/>
    <s v="2020-08-01"/>
    <x v="9"/>
    <s v="PHI"/>
    <s v="&lt;=  1000"/>
    <s v="&lt;= 1000"/>
    <s v="Sugar"/>
  </r>
  <r>
    <x v="2"/>
    <x v="4"/>
    <n v="2659"/>
    <n v="7977"/>
    <n v="3323.75"/>
    <n v="4653.25"/>
    <s v="PhilippinesSugar265979773323.75"/>
    <x v="0"/>
    <s v="2020/02/01"/>
    <s v="2020-02-01"/>
    <x v="0"/>
    <s v="PHI"/>
    <s v="&gt;=  1000"/>
    <s v="&gt;=  2000"/>
    <s v="Sugar"/>
  </r>
  <r>
    <x v="2"/>
    <x v="4"/>
    <n v="880"/>
    <n v="2640"/>
    <n v="1100"/>
    <n v="1540"/>
    <s v="PhilippinesSugar88026401100"/>
    <x v="7"/>
    <s v="2020/05/01"/>
    <s v="2020-05-01"/>
    <x v="7"/>
    <s v="PHI"/>
    <s v="&gt;=  1000"/>
    <s v="&lt;= 1000"/>
    <s v="Sugar"/>
  </r>
  <r>
    <x v="2"/>
    <x v="4"/>
    <n v="360"/>
    <n v="1080"/>
    <n v="450"/>
    <n v="630"/>
    <s v="PhilippinesSugar3601080450"/>
    <x v="3"/>
    <s v="2020/10/01"/>
    <s v="2020-10-01"/>
    <x v="3"/>
    <s v="PHI"/>
    <s v="&lt;=  1000"/>
    <s v="&lt;= 1000"/>
    <s v="Sugar"/>
  </r>
  <r>
    <x v="2"/>
    <x v="4"/>
    <n v="1531"/>
    <n v="4593"/>
    <n v="1913.75"/>
    <n v="2679.25"/>
    <s v="PhilippinesSugar153145931913.75"/>
    <x v="2"/>
    <s v="2020/12/01"/>
    <s v="2020-12-01"/>
    <x v="2"/>
    <s v="PHI"/>
    <s v="&gt;=  1000"/>
    <s v="&gt;= 1000"/>
    <s v="Sugar"/>
  </r>
  <r>
    <x v="2"/>
    <x v="4"/>
    <n v="280"/>
    <n v="840"/>
    <n v="350"/>
    <n v="490"/>
    <s v="PhilippinesSugar280840350"/>
    <x v="2"/>
    <s v="2020/12/01"/>
    <s v="2020-12-01"/>
    <x v="2"/>
    <s v="PHI"/>
    <s v="&lt;=  1000"/>
    <s v="&lt;= 1000"/>
    <s v="Sugar"/>
  </r>
  <r>
    <x v="2"/>
    <x v="4"/>
    <n v="492"/>
    <n v="1476"/>
    <n v="615"/>
    <n v="861"/>
    <s v="PhilippinesSugar4921476615"/>
    <x v="8"/>
    <s v="2020/07/01"/>
    <s v="2020-07-01"/>
    <x v="8"/>
    <s v="PHI"/>
    <s v="&lt;=  1000"/>
    <s v="&lt;= 1000"/>
    <s v="Sugar"/>
  </r>
  <r>
    <x v="2"/>
    <x v="4"/>
    <n v="1175"/>
    <n v="3525"/>
    <n v="1468.75"/>
    <n v="2056.25"/>
    <s v="PhilippinesSugar117535251468.75"/>
    <x v="3"/>
    <s v="2020/10/01"/>
    <s v="2020-10-01"/>
    <x v="3"/>
    <s v="PHI"/>
    <s v="&gt;=  1000"/>
    <s v="&gt;= 1000"/>
    <s v="Sugar"/>
  </r>
  <r>
    <x v="2"/>
    <x v="4"/>
    <n v="552"/>
    <n v="1656"/>
    <n v="690"/>
    <n v="966"/>
    <s v="PhilippinesSugar5521656690"/>
    <x v="10"/>
    <s v="2020/11/01"/>
    <s v="2020-11-01"/>
    <x v="10"/>
    <s v="PHI"/>
    <s v="&lt;=  1000"/>
    <s v="&lt;= 1000"/>
    <s v="Sugar"/>
  </r>
  <r>
    <x v="2"/>
    <x v="5"/>
    <n v="2161"/>
    <n v="12966"/>
    <n v="5942.75"/>
    <n v="7023.25"/>
    <s v="PhilippinesWhite Chocolate Macadamia Nut2161129665942.75"/>
    <x v="4"/>
    <s v="2020/03/01"/>
    <s v="2020-03-01"/>
    <x v="4"/>
    <s v="PHI"/>
    <s v="&gt;=  5000"/>
    <s v="&gt;=  2000"/>
    <s v="White Chocolate Macadamia Nut"/>
  </r>
  <r>
    <x v="2"/>
    <x v="5"/>
    <n v="1006"/>
    <n v="6036"/>
    <n v="2766.5"/>
    <n v="3269.5"/>
    <s v="PhilippinesWhite Chocolate Macadamia Nut100660362766.5"/>
    <x v="1"/>
    <s v="2020/06/01"/>
    <s v="2020-06-01"/>
    <x v="1"/>
    <s v="PHI"/>
    <s v="&gt;=  1000"/>
    <s v="&gt;= 1000"/>
    <s v="White Chocolate Macadamia Nut"/>
  </r>
  <r>
    <x v="2"/>
    <x v="5"/>
    <n v="1545"/>
    <n v="9270"/>
    <n v="4248.75"/>
    <n v="5021.25"/>
    <s v="PhilippinesWhite Chocolate Macadamia Nut154592704248.75"/>
    <x v="1"/>
    <s v="2020/06/01"/>
    <s v="2020-06-01"/>
    <x v="1"/>
    <s v="PHI"/>
    <s v="&gt;=  5000"/>
    <s v="&gt;= 1000"/>
    <s v="White Chocolate Macadamia Nut"/>
  </r>
  <r>
    <x v="2"/>
    <x v="5"/>
    <n v="2877"/>
    <n v="17262"/>
    <n v="7911.75"/>
    <n v="9350.25"/>
    <s v="PhilippinesWhite Chocolate Macadamia Nut2877172627911.75"/>
    <x v="3"/>
    <s v="2020/10/01"/>
    <s v="2020-10-01"/>
    <x v="3"/>
    <s v="PHI"/>
    <s v="&gt;=  5000"/>
    <s v="&gt;=  2000"/>
    <s v="White Chocolate Macadamia Nut"/>
  </r>
  <r>
    <x v="2"/>
    <x v="5"/>
    <n v="807"/>
    <n v="4842"/>
    <n v="2219.25"/>
    <n v="2622.75"/>
    <s v="PhilippinesWhite Chocolate Macadamia Nut80748422219.25"/>
    <x v="0"/>
    <s v="2020/02/01"/>
    <s v="2020-02-01"/>
    <x v="0"/>
    <s v="PHI"/>
    <s v="&gt;=  1000"/>
    <s v="&lt;= 1000"/>
    <s v="White Chocolate Macadamia Nut"/>
  </r>
  <r>
    <x v="2"/>
    <x v="5"/>
    <n v="1250"/>
    <n v="7500"/>
    <n v="3437.5"/>
    <n v="4062.5"/>
    <s v="PhilippinesWhite Chocolate Macadamia Nut125075003437.5"/>
    <x v="2"/>
    <s v="2020/12/01"/>
    <s v="2020-12-01"/>
    <x v="2"/>
    <s v="PHI"/>
    <s v="&gt;=  1000"/>
    <s v="&gt;= 1000"/>
    <s v="White Chocolate Macadamia Nut"/>
  </r>
  <r>
    <x v="2"/>
    <x v="5"/>
    <n v="1530"/>
    <n v="9180"/>
    <n v="4207.5"/>
    <n v="4972.5"/>
    <s v="PhilippinesWhite Chocolate Macadamia Nut153091804207.5"/>
    <x v="7"/>
    <s v="2020/05/01"/>
    <s v="2020-05-01"/>
    <x v="7"/>
    <s v="PHI"/>
    <s v="&gt;=  1000"/>
    <s v="&gt;= 1000"/>
    <s v="White Chocolate Macadamia Nut"/>
  </r>
  <r>
    <x v="2"/>
    <x v="5"/>
    <n v="1001"/>
    <n v="6006"/>
    <n v="2752.75"/>
    <n v="3253.25"/>
    <s v="PhilippinesWhite Chocolate Macadamia Nut100160062752.75"/>
    <x v="9"/>
    <s v="2020/08/01"/>
    <s v="2020-08-01"/>
    <x v="9"/>
    <s v="PHI"/>
    <s v="&gt;=  1000"/>
    <s v="&gt;= 1000"/>
    <s v="White Chocolate Macadamia Nut"/>
  </r>
  <r>
    <x v="2"/>
    <x v="5"/>
    <n v="2087"/>
    <n v="12522"/>
    <n v="5739.25"/>
    <n v="6782.75"/>
    <s v="PhilippinesWhite Chocolate Macadamia Nut2087125225739.25"/>
    <x v="6"/>
    <s v="2020/09/01"/>
    <s v="2020-09-01"/>
    <x v="6"/>
    <s v="PHI"/>
    <s v="&gt;=  5000"/>
    <s v="&gt;=  2000"/>
    <s v="White Chocolate Macadamia Nut"/>
  </r>
  <r>
    <x v="2"/>
    <x v="5"/>
    <n v="2338"/>
    <n v="14028"/>
    <n v="6429.5"/>
    <n v="7598.5"/>
    <s v="PhilippinesWhite Chocolate Macadamia Nut2338140286429.5"/>
    <x v="1"/>
    <s v="2020/06/01"/>
    <s v="2020-06-01"/>
    <x v="1"/>
    <s v="PHI"/>
    <s v="&gt;=  5000"/>
    <s v="&gt;=  2000"/>
    <s v="White Chocolate Macadamia Nut"/>
  </r>
  <r>
    <x v="2"/>
    <x v="5"/>
    <n v="1307"/>
    <n v="7842"/>
    <n v="3594.25"/>
    <n v="4247.75"/>
    <s v="PhilippinesWhite Chocolate Macadamia Nut130778423594.25"/>
    <x v="8"/>
    <s v="2020/07/01"/>
    <s v="2020-07-01"/>
    <x v="8"/>
    <s v="PHI"/>
    <s v="&gt;=  1000"/>
    <s v="&gt;= 1000"/>
    <s v="White Chocolate Macadamia Nut"/>
  </r>
  <r>
    <x v="2"/>
    <x v="5"/>
    <n v="681"/>
    <n v="4086"/>
    <n v="1872.75"/>
    <n v="2213.25"/>
    <s v="PhilippinesWhite Chocolate Macadamia Nut68140861872.75"/>
    <x v="5"/>
    <s v="2020/01/01"/>
    <s v="2020-01-01"/>
    <x v="5"/>
    <s v="PHI"/>
    <s v="&gt;=  1000"/>
    <s v="&lt;= 1000"/>
    <s v="White Chocolate Macadamia Nut"/>
  </r>
  <r>
    <x v="2"/>
    <x v="5"/>
    <n v="510"/>
    <n v="3060"/>
    <n v="1402.5"/>
    <n v="1657.5"/>
    <s v="PhilippinesWhite Chocolate Macadamia Nut51030601402.5"/>
    <x v="11"/>
    <s v="2020/04/01"/>
    <s v="2020-04-01"/>
    <x v="11"/>
    <s v="PHI"/>
    <s v="&gt;=  1000"/>
    <s v="&lt;= 1000"/>
    <s v="White Chocolate Macadamia Nut"/>
  </r>
  <r>
    <x v="2"/>
    <x v="5"/>
    <n v="241"/>
    <n v="1446"/>
    <n v="662.75"/>
    <n v="783.25"/>
    <s v="PhilippinesWhite Chocolate Macadamia Nut2411446662.75"/>
    <x v="3"/>
    <s v="2020/10/01"/>
    <s v="2020-10-01"/>
    <x v="3"/>
    <s v="PHI"/>
    <s v="&lt;=  1000"/>
    <s v="&lt;= 1000"/>
    <s v="White Chocolate Macadamia Nut"/>
  </r>
  <r>
    <x v="2"/>
    <x v="5"/>
    <n v="2665"/>
    <n v="15990"/>
    <n v="7328.75"/>
    <n v="8661.25"/>
    <s v="PhilippinesWhite Chocolate Macadamia Nut2665159907328.75"/>
    <x v="10"/>
    <s v="2020/11/01"/>
    <s v="2020-11-01"/>
    <x v="10"/>
    <s v="PHI"/>
    <s v="&gt;=  5000"/>
    <s v="&gt;=  2000"/>
    <s v="White Chocolate Macadamia Nut"/>
  </r>
  <r>
    <x v="2"/>
    <x v="5"/>
    <n v="472"/>
    <n v="2832"/>
    <n v="1298"/>
    <n v="1534"/>
    <s v="PhilippinesWhite Chocolate Macadamia Nut47228321298"/>
    <x v="3"/>
    <s v="2020/10/01"/>
    <s v="2020-10-01"/>
    <x v="3"/>
    <s v="PHI"/>
    <s v="&gt;=  1000"/>
    <s v="&lt;= 1000"/>
    <s v="White Chocolate Macadamia Nut"/>
  </r>
  <r>
    <x v="2"/>
    <x v="5"/>
    <n v="1013"/>
    <n v="6078"/>
    <n v="2785.75"/>
    <n v="3292.25"/>
    <s v="PhilippinesWhite Chocolate Macadamia Nut101360782785.75"/>
    <x v="2"/>
    <s v="2020/12/01"/>
    <s v="2020-12-01"/>
    <x v="2"/>
    <s v="PHI"/>
    <s v="&gt;=  1000"/>
    <s v="&gt;= 1000"/>
    <s v="White Chocolate Macadamia Nut"/>
  </r>
  <r>
    <x v="3"/>
    <x v="0"/>
    <n v="974"/>
    <n v="4870"/>
    <n v="1948"/>
    <n v="2922"/>
    <s v="MalaysiaChocolate Chip97448701948"/>
    <x v="0"/>
    <s v="2020/02/01"/>
    <s v="2020-02-01"/>
    <x v="0"/>
    <s v="MAL"/>
    <s v="&gt;=  1000"/>
    <s v="&lt;= 1000"/>
    <s v="Chocolate Chip"/>
  </r>
  <r>
    <x v="3"/>
    <x v="0"/>
    <n v="883"/>
    <n v="4415"/>
    <n v="1766"/>
    <n v="2649"/>
    <s v="MalaysiaChocolate Chip88344151766"/>
    <x v="9"/>
    <s v="2020/08/01"/>
    <s v="2020-08-01"/>
    <x v="9"/>
    <s v="MAL"/>
    <s v="&gt;=  1000"/>
    <s v="&lt;= 1000"/>
    <s v="Chocolate Chip"/>
  </r>
  <r>
    <x v="3"/>
    <x v="0"/>
    <n v="2472"/>
    <n v="12360"/>
    <n v="4944"/>
    <n v="7416"/>
    <s v="MalaysiaChocolate Chip2472123604944"/>
    <x v="6"/>
    <s v="2020/09/01"/>
    <s v="2020-09-01"/>
    <x v="6"/>
    <s v="MAL"/>
    <s v="&gt;=  5000"/>
    <s v="&gt;=  2000"/>
    <s v="Chocolate Chip"/>
  </r>
  <r>
    <x v="3"/>
    <x v="0"/>
    <n v="1823"/>
    <n v="9115"/>
    <n v="3646"/>
    <n v="5469"/>
    <s v="MalaysiaChocolate Chip182391153646"/>
    <x v="8"/>
    <s v="2020/07/01"/>
    <s v="2020-07-01"/>
    <x v="8"/>
    <s v="MAL"/>
    <s v="&gt;=  5000"/>
    <s v="&gt;= 1000"/>
    <s v="Chocolate Chip"/>
  </r>
  <r>
    <x v="3"/>
    <x v="0"/>
    <n v="662"/>
    <n v="3310"/>
    <n v="1324"/>
    <n v="1986"/>
    <s v="MalaysiaChocolate Chip66233101324"/>
    <x v="1"/>
    <s v="2020/06/01"/>
    <s v="2020-06-01"/>
    <x v="1"/>
    <s v="MAL"/>
    <s v="&gt;=  1000"/>
    <s v="&lt;= 1000"/>
    <s v="Chocolate Chip"/>
  </r>
  <r>
    <x v="3"/>
    <x v="0"/>
    <n v="1084"/>
    <n v="5420"/>
    <n v="2168"/>
    <n v="3252"/>
    <s v="MalaysiaChocolate Chip108454202168"/>
    <x v="2"/>
    <s v="2020/12/01"/>
    <s v="2020-12-01"/>
    <x v="2"/>
    <s v="MAL"/>
    <s v="&gt;=  1000"/>
    <s v="&gt;= 1000"/>
    <s v="Chocolate Chip"/>
  </r>
  <r>
    <x v="3"/>
    <x v="0"/>
    <n v="2031"/>
    <n v="10155"/>
    <n v="4062"/>
    <n v="6093"/>
    <s v="MalaysiaChocolate Chip2031101554062"/>
    <x v="3"/>
    <s v="2020/10/01"/>
    <s v="2020-10-01"/>
    <x v="3"/>
    <s v="MAL"/>
    <s v="&gt;=  5000"/>
    <s v="&gt;=  2000"/>
    <s v="Chocolate Chip"/>
  </r>
  <r>
    <x v="3"/>
    <x v="0"/>
    <n v="1138"/>
    <n v="5690"/>
    <n v="2276"/>
    <n v="3414"/>
    <s v="MalaysiaChocolate Chip113856902276"/>
    <x v="2"/>
    <s v="2020/12/01"/>
    <s v="2020-12-01"/>
    <x v="2"/>
    <s v="MAL"/>
    <s v="&gt;=  1000"/>
    <s v="&gt;= 1000"/>
    <s v="Chocolate Chip"/>
  </r>
  <r>
    <x v="3"/>
    <x v="0"/>
    <n v="2689"/>
    <n v="13445"/>
    <n v="5378"/>
    <n v="8067"/>
    <s v="MalaysiaChocolate Chip2689134455378"/>
    <x v="3"/>
    <s v="2020/10/01"/>
    <s v="2020-10-01"/>
    <x v="3"/>
    <s v="MAL"/>
    <s v="&gt;=  5000"/>
    <s v="&gt;=  2000"/>
    <s v="Chocolate Chip"/>
  </r>
  <r>
    <x v="3"/>
    <x v="0"/>
    <n v="1607"/>
    <n v="8035"/>
    <n v="3214"/>
    <n v="4821"/>
    <s v="MalaysiaChocolate Chip160780353214"/>
    <x v="11"/>
    <s v="2020/04/01"/>
    <s v="2020-04-01"/>
    <x v="11"/>
    <s v="MAL"/>
    <s v="&gt;=  1000"/>
    <s v="&gt;= 1000"/>
    <s v="Chocolate Chip"/>
  </r>
  <r>
    <x v="3"/>
    <x v="0"/>
    <n v="1114"/>
    <n v="5570"/>
    <n v="2228"/>
    <n v="3342"/>
    <s v="MalaysiaChocolate Chip111455702228"/>
    <x v="4"/>
    <s v="2020/03/01"/>
    <s v="2020-03-01"/>
    <x v="4"/>
    <s v="MAL"/>
    <s v="&gt;=  1000"/>
    <s v="&gt;= 1000"/>
    <s v="Chocolate Chip"/>
  </r>
  <r>
    <x v="3"/>
    <x v="0"/>
    <n v="2460"/>
    <n v="12300"/>
    <n v="4920"/>
    <n v="7380"/>
    <s v="MalaysiaChocolate Chip2460123004920"/>
    <x v="1"/>
    <s v="2020/06/01"/>
    <s v="2020-06-01"/>
    <x v="1"/>
    <s v="MAL"/>
    <s v="&gt;=  5000"/>
    <s v="&gt;=  2000"/>
    <s v="Chocolate Chip"/>
  </r>
  <r>
    <x v="3"/>
    <x v="0"/>
    <n v="2993"/>
    <n v="14965"/>
    <n v="5986"/>
    <n v="8979"/>
    <s v="MalaysiaChocolate Chip2993149655986"/>
    <x v="6"/>
    <s v="2020/09/01"/>
    <s v="2020-09-01"/>
    <x v="6"/>
    <s v="MAL"/>
    <s v="&gt;=  5000"/>
    <s v="&gt;=  2000"/>
    <s v="Chocolate Chip"/>
  </r>
  <r>
    <x v="3"/>
    <x v="0"/>
    <n v="1362"/>
    <n v="6810"/>
    <n v="2724"/>
    <n v="4086"/>
    <s v="MalaysiaChocolate Chip136268102724"/>
    <x v="2"/>
    <s v="2020/12/01"/>
    <s v="2020-12-01"/>
    <x v="2"/>
    <s v="MAL"/>
    <s v="&gt;=  1000"/>
    <s v="&gt;= 1000"/>
    <s v="Chocolate Chip"/>
  </r>
  <r>
    <x v="3"/>
    <x v="0"/>
    <n v="2565"/>
    <n v="12825"/>
    <n v="5130"/>
    <n v="7695"/>
    <s v="MalaysiaChocolate Chip2565128255130"/>
    <x v="5"/>
    <s v="2020/01/01"/>
    <s v="2020-01-01"/>
    <x v="5"/>
    <s v="MAL"/>
    <s v="&gt;=  5000"/>
    <s v="&gt;=  2000"/>
    <s v="Chocolate Chip"/>
  </r>
  <r>
    <x v="3"/>
    <x v="0"/>
    <n v="2417"/>
    <n v="12085"/>
    <n v="4834"/>
    <n v="7251"/>
    <s v="MalaysiaChocolate Chip2417120854834"/>
    <x v="5"/>
    <s v="2020/01/01"/>
    <s v="2020-01-01"/>
    <x v="5"/>
    <s v="MAL"/>
    <s v="&gt;=  5000"/>
    <s v="&gt;=  2000"/>
    <s v="Chocolate Chip"/>
  </r>
  <r>
    <x v="3"/>
    <x v="0"/>
    <n v="1038"/>
    <n v="5190"/>
    <n v="2076"/>
    <n v="3114"/>
    <s v="MalaysiaChocolate Chip103851902076"/>
    <x v="1"/>
    <s v="2020/06/01"/>
    <s v="2020-06-01"/>
    <x v="1"/>
    <s v="MAL"/>
    <s v="&gt;=  1000"/>
    <s v="&gt;= 1000"/>
    <s v="Chocolate Chip"/>
  </r>
  <r>
    <x v="3"/>
    <x v="0"/>
    <n v="591"/>
    <n v="2955"/>
    <n v="1182"/>
    <n v="1773"/>
    <s v="MalaysiaChocolate Chip59129551182"/>
    <x v="7"/>
    <s v="2020/05/01"/>
    <s v="2020-05-01"/>
    <x v="7"/>
    <s v="MAL"/>
    <s v="&gt;=  1000"/>
    <s v="&lt;= 1000"/>
    <s v="Chocolate Chip"/>
  </r>
  <r>
    <x v="3"/>
    <x v="0"/>
    <n v="1122"/>
    <n v="5610"/>
    <n v="2244"/>
    <n v="3366"/>
    <s v="MalaysiaChocolate Chip112256102244"/>
    <x v="4"/>
    <s v="2020/03/01"/>
    <s v="2020-03-01"/>
    <x v="4"/>
    <s v="MAL"/>
    <s v="&gt;=  1000"/>
    <s v="&gt;= 1000"/>
    <s v="Chocolate Chip"/>
  </r>
  <r>
    <x v="3"/>
    <x v="0"/>
    <n v="1984"/>
    <n v="9920"/>
    <n v="3968"/>
    <n v="5952"/>
    <s v="MalaysiaChocolate Chip198499203968"/>
    <x v="9"/>
    <s v="2020/08/01"/>
    <s v="2020-08-01"/>
    <x v="9"/>
    <s v="MAL"/>
    <s v="&gt;=  5000"/>
    <s v="&gt;= 1000"/>
    <s v="Chocolate Chip"/>
  </r>
  <r>
    <x v="3"/>
    <x v="0"/>
    <n v="886"/>
    <n v="4430"/>
    <n v="1772"/>
    <n v="2658"/>
    <s v="MalaysiaChocolate Chip88644301772"/>
    <x v="1"/>
    <s v="2020/06/01"/>
    <s v="2020-06-01"/>
    <x v="1"/>
    <s v="MAL"/>
    <s v="&gt;=  1000"/>
    <s v="&lt;= 1000"/>
    <s v="Chocolate Chip"/>
  </r>
  <r>
    <x v="3"/>
    <x v="0"/>
    <n v="2156"/>
    <n v="10780"/>
    <n v="4312"/>
    <n v="6468"/>
    <s v="MalaysiaChocolate Chip2156107804312"/>
    <x v="3"/>
    <s v="2020/10/01"/>
    <s v="2020-10-01"/>
    <x v="3"/>
    <s v="MAL"/>
    <s v="&gt;=  5000"/>
    <s v="&gt;=  2000"/>
    <s v="Chocolate Chip"/>
  </r>
  <r>
    <x v="3"/>
    <x v="0"/>
    <n v="905"/>
    <n v="4525"/>
    <n v="1810"/>
    <n v="2715"/>
    <s v="MalaysiaChocolate Chip90545251810"/>
    <x v="3"/>
    <s v="2020/10/01"/>
    <s v="2020-10-01"/>
    <x v="3"/>
    <s v="MAL"/>
    <s v="&gt;=  1000"/>
    <s v="&lt;= 1000"/>
    <s v="Chocolate Chip"/>
  </r>
  <r>
    <x v="3"/>
    <x v="0"/>
    <n v="2150"/>
    <n v="10750"/>
    <n v="4300"/>
    <n v="6450"/>
    <s v="MalaysiaChocolate Chip2150107504300"/>
    <x v="10"/>
    <s v="2020/11/01"/>
    <s v="2020-11-01"/>
    <x v="10"/>
    <s v="MAL"/>
    <s v="&gt;=  5000"/>
    <s v="&gt;=  2000"/>
    <s v="Chocolate Chip"/>
  </r>
  <r>
    <x v="3"/>
    <x v="0"/>
    <n v="1197"/>
    <n v="5985"/>
    <n v="2394"/>
    <n v="3591"/>
    <s v="MalaysiaChocolate Chip119759852394"/>
    <x v="10"/>
    <s v="2020/11/01"/>
    <s v="2020-11-01"/>
    <x v="10"/>
    <s v="MAL"/>
    <s v="&gt;=  1000"/>
    <s v="&gt;= 1000"/>
    <s v="Chocolate Chip"/>
  </r>
  <r>
    <x v="3"/>
    <x v="0"/>
    <n v="1233"/>
    <n v="6165"/>
    <n v="2466"/>
    <n v="3699"/>
    <s v="MalaysiaChocolate Chip123361652466"/>
    <x v="2"/>
    <s v="2020/12/01"/>
    <s v="2020-12-01"/>
    <x v="2"/>
    <s v="MAL"/>
    <s v="&gt;=  1000"/>
    <s v="&gt;= 1000"/>
    <s v="Chocolate Chip"/>
  </r>
  <r>
    <x v="3"/>
    <x v="0"/>
    <n v="571"/>
    <n v="2855"/>
    <n v="1142"/>
    <n v="1713"/>
    <s v="MalaysiaChocolate Chip57128551142"/>
    <x v="8"/>
    <s v="2020/07/01"/>
    <s v="2020-07-01"/>
    <x v="8"/>
    <s v="MAL"/>
    <s v="&gt;=  1000"/>
    <s v="&lt;= 1000"/>
    <s v="Chocolate Chip"/>
  </r>
  <r>
    <x v="3"/>
    <x v="0"/>
    <n v="260"/>
    <n v="1300"/>
    <n v="520"/>
    <n v="780"/>
    <s v="MalaysiaChocolate Chip2601300520"/>
    <x v="0"/>
    <s v="2020/02/01"/>
    <s v="2020-02-01"/>
    <x v="0"/>
    <s v="MAL"/>
    <s v="&lt;=  1000"/>
    <s v="&lt;= 1000"/>
    <s v="Chocolate Chip"/>
  </r>
  <r>
    <x v="3"/>
    <x v="0"/>
    <n v="2535"/>
    <n v="12675"/>
    <n v="5070"/>
    <n v="7605"/>
    <s v="MalaysiaChocolate Chip2535126755070"/>
    <x v="11"/>
    <s v="2020/04/01"/>
    <s v="2020-04-01"/>
    <x v="11"/>
    <s v="MAL"/>
    <s v="&gt;=  5000"/>
    <s v="&gt;=  2000"/>
    <s v="Chocolate Chip"/>
  </r>
  <r>
    <x v="3"/>
    <x v="0"/>
    <n v="2851"/>
    <n v="14255"/>
    <n v="5702"/>
    <n v="8553"/>
    <s v="MalaysiaChocolate Chip2851142555702"/>
    <x v="7"/>
    <s v="2020/05/01"/>
    <s v="2020-05-01"/>
    <x v="7"/>
    <s v="MAL"/>
    <s v="&gt;=  5000"/>
    <s v="&gt;=  2000"/>
    <s v="Chocolate Chip"/>
  </r>
  <r>
    <x v="3"/>
    <x v="1"/>
    <n v="2470"/>
    <n v="2470"/>
    <n v="494"/>
    <n v="1976"/>
    <s v="MalaysiaFortune Cookie24702470494"/>
    <x v="1"/>
    <s v="2020/06/01"/>
    <s v="2020-06-01"/>
    <x v="1"/>
    <s v="MAL"/>
    <s v="&gt;=  1000"/>
    <s v="&gt;=  2000"/>
    <s v="Fortune Cookie"/>
  </r>
  <r>
    <x v="3"/>
    <x v="1"/>
    <n v="958"/>
    <n v="958"/>
    <n v="191.60000000000002"/>
    <n v="766.4"/>
    <s v="MalaysiaFortune Cookie958958191.6"/>
    <x v="9"/>
    <s v="2020/08/01"/>
    <s v="2020-08-01"/>
    <x v="9"/>
    <s v="MAL"/>
    <s v="&lt;=  1000"/>
    <s v="&lt;= 1000"/>
    <s v="Fortune Cookie"/>
  </r>
  <r>
    <x v="3"/>
    <x v="1"/>
    <n v="2214"/>
    <n v="2214"/>
    <n v="442.8"/>
    <n v="1771.2"/>
    <s v="MalaysiaFortune Cookie22142214442.8"/>
    <x v="4"/>
    <s v="2020/03/01"/>
    <s v="2020-03-01"/>
    <x v="4"/>
    <s v="MAL"/>
    <s v="&gt;=  1000"/>
    <s v="&gt;=  2000"/>
    <s v="Fortune Cookie"/>
  </r>
  <r>
    <x v="3"/>
    <x v="1"/>
    <n v="690"/>
    <n v="690"/>
    <n v="138"/>
    <n v="552"/>
    <s v="MalaysiaFortune Cookie690690138"/>
    <x v="10"/>
    <s v="2020/11/01"/>
    <s v="2020-11-01"/>
    <x v="10"/>
    <s v="MAL"/>
    <s v="&lt;=  1000"/>
    <s v="&lt;= 1000"/>
    <s v="Fortune Cookie"/>
  </r>
  <r>
    <x v="3"/>
    <x v="1"/>
    <n v="2031"/>
    <n v="2031"/>
    <n v="406.20000000000005"/>
    <n v="1624.8"/>
    <s v="MalaysiaFortune Cookie20312031406.2"/>
    <x v="3"/>
    <s v="2020/10/01"/>
    <s v="2020-10-01"/>
    <x v="3"/>
    <s v="MAL"/>
    <s v="&gt;=  1000"/>
    <s v="&gt;=  2000"/>
    <s v="Fortune Cookie"/>
  </r>
  <r>
    <x v="3"/>
    <x v="1"/>
    <n v="1138"/>
    <n v="1138"/>
    <n v="227.60000000000002"/>
    <n v="910.4"/>
    <s v="MalaysiaFortune Cookie11381138227.6"/>
    <x v="2"/>
    <s v="2020/12/01"/>
    <s v="2020-12-01"/>
    <x v="2"/>
    <s v="MAL"/>
    <s v="&lt;=  1000"/>
    <s v="&gt;= 1000"/>
    <s v="Fortune Cookie"/>
  </r>
  <r>
    <x v="3"/>
    <x v="1"/>
    <n v="980"/>
    <n v="980"/>
    <n v="196"/>
    <n v="784"/>
    <s v="MalaysiaFortune Cookie980980196"/>
    <x v="11"/>
    <s v="2020/04/01"/>
    <s v="2020-04-01"/>
    <x v="11"/>
    <s v="MAL"/>
    <s v="&lt;=  1000"/>
    <s v="&lt;= 1000"/>
    <s v="Fortune Cookie"/>
  </r>
  <r>
    <x v="3"/>
    <x v="1"/>
    <n v="2340"/>
    <n v="2340"/>
    <n v="468"/>
    <n v="1872"/>
    <s v="MalaysiaFortune Cookie23402340468"/>
    <x v="5"/>
    <s v="2020/01/01"/>
    <s v="2020-01-01"/>
    <x v="5"/>
    <s v="MAL"/>
    <s v="&gt;=  1000"/>
    <s v="&gt;=  2000"/>
    <s v="Fortune Cookie"/>
  </r>
  <r>
    <x v="3"/>
    <x v="1"/>
    <n v="2157"/>
    <n v="2157"/>
    <n v="431.40000000000003"/>
    <n v="1725.6"/>
    <s v="MalaysiaFortune Cookie21572157431.4"/>
    <x v="2"/>
    <s v="2020/12/01"/>
    <s v="2020-12-01"/>
    <x v="2"/>
    <s v="MAL"/>
    <s v="&gt;=  1000"/>
    <s v="&gt;=  2000"/>
    <s v="Fortune Cookie"/>
  </r>
  <r>
    <x v="3"/>
    <x v="1"/>
    <n v="2420"/>
    <n v="2420"/>
    <n v="484"/>
    <n v="1936"/>
    <s v="MalaysiaFortune Cookie24202420484"/>
    <x v="6"/>
    <s v="2020/09/01"/>
    <s v="2020-09-01"/>
    <x v="6"/>
    <s v="MAL"/>
    <s v="&gt;=  1000"/>
    <s v="&gt;=  2000"/>
    <s v="Fortune Cookie"/>
  </r>
  <r>
    <x v="3"/>
    <x v="1"/>
    <n v="2661"/>
    <n v="2661"/>
    <n v="532.20000000000005"/>
    <n v="2128.8000000000002"/>
    <s v="MalaysiaFortune Cookie26612661532.2"/>
    <x v="7"/>
    <s v="2020/05/01"/>
    <s v="2020-05-01"/>
    <x v="7"/>
    <s v="MAL"/>
    <s v="&gt;=  1000"/>
    <s v="&gt;=  2000"/>
    <s v="Fortune Cookie"/>
  </r>
  <r>
    <x v="3"/>
    <x v="1"/>
    <n v="604"/>
    <n v="604"/>
    <n v="120.80000000000001"/>
    <n v="483.2"/>
    <s v="MalaysiaFortune Cookie604604120.8"/>
    <x v="1"/>
    <s v="2020/06/01"/>
    <s v="2020-06-01"/>
    <x v="1"/>
    <s v="MAL"/>
    <s v="&lt;=  1000"/>
    <s v="&lt;= 1000"/>
    <s v="Fortune Cookie"/>
  </r>
  <r>
    <x v="3"/>
    <x v="1"/>
    <n v="2255"/>
    <n v="2255"/>
    <n v="451"/>
    <n v="1804"/>
    <s v="MalaysiaFortune Cookie22552255451"/>
    <x v="8"/>
    <s v="2020/07/01"/>
    <s v="2020-07-01"/>
    <x v="8"/>
    <s v="MAL"/>
    <s v="&gt;=  1000"/>
    <s v="&gt;=  2000"/>
    <s v="Fortune Cookie"/>
  </r>
  <r>
    <x v="3"/>
    <x v="1"/>
    <n v="546"/>
    <n v="546"/>
    <n v="109.2"/>
    <n v="436.8"/>
    <s v="MalaysiaFortune Cookie546546109.2"/>
    <x v="3"/>
    <s v="2020/10/01"/>
    <s v="2020-10-01"/>
    <x v="3"/>
    <s v="MAL"/>
    <s v="&lt;=  1000"/>
    <s v="&lt;= 1000"/>
    <s v="Fortune Cookie"/>
  </r>
  <r>
    <x v="3"/>
    <x v="1"/>
    <n v="1368"/>
    <n v="1368"/>
    <n v="273.60000000000002"/>
    <n v="1094.4000000000001"/>
    <s v="MalaysiaFortune Cookie13681368273.6"/>
    <x v="0"/>
    <s v="2020/02/01"/>
    <s v="2020-02-01"/>
    <x v="0"/>
    <s v="MAL"/>
    <s v="&gt;=  1000"/>
    <s v="&gt;= 1000"/>
    <s v="Fortune Cookie"/>
  </r>
  <r>
    <x v="3"/>
    <x v="2"/>
    <n v="1101"/>
    <n v="5505"/>
    <n v="2422.2000000000003"/>
    <n v="3082.7999999999997"/>
    <s v="MalaysiaOatmeal Raisin110155052422.2"/>
    <x v="4"/>
    <s v="2020/03/01"/>
    <s v="2020-03-01"/>
    <x v="4"/>
    <s v="MAL"/>
    <s v="&gt;=  1000"/>
    <s v="&gt;= 1000"/>
    <s v="Oatmeal Raisin"/>
  </r>
  <r>
    <x v="3"/>
    <x v="2"/>
    <n v="1865"/>
    <n v="9325"/>
    <n v="4103"/>
    <n v="5222"/>
    <s v="MalaysiaOatmeal Raisin186593254103"/>
    <x v="0"/>
    <s v="2020/02/01"/>
    <s v="2020-02-01"/>
    <x v="0"/>
    <s v="MAL"/>
    <s v="&gt;=  5000"/>
    <s v="&gt;= 1000"/>
    <s v="Oatmeal Raisin"/>
  </r>
  <r>
    <x v="3"/>
    <x v="2"/>
    <n v="1074"/>
    <n v="5370"/>
    <n v="2362.8000000000002"/>
    <n v="3007.2"/>
    <s v="MalaysiaOatmeal Raisin107453702362.8"/>
    <x v="11"/>
    <s v="2020/04/01"/>
    <s v="2020-04-01"/>
    <x v="11"/>
    <s v="MAL"/>
    <s v="&gt;=  1000"/>
    <s v="&gt;= 1000"/>
    <s v="Oatmeal Raisin"/>
  </r>
  <r>
    <x v="3"/>
    <x v="2"/>
    <n v="1683"/>
    <n v="8415"/>
    <n v="3702.6000000000004"/>
    <n v="4712.3999999999996"/>
    <s v="MalaysiaOatmeal Raisin168384153702.6"/>
    <x v="8"/>
    <s v="2020/07/01"/>
    <s v="2020-07-01"/>
    <x v="8"/>
    <s v="MAL"/>
    <s v="&gt;=  1000"/>
    <s v="&gt;= 1000"/>
    <s v="Oatmeal Raisin"/>
  </r>
  <r>
    <x v="3"/>
    <x v="2"/>
    <n v="1123"/>
    <n v="5615"/>
    <n v="2470.6000000000004"/>
    <n v="3144.3999999999996"/>
    <s v="MalaysiaOatmeal Raisin112356152470.6"/>
    <x v="9"/>
    <s v="2020/08/01"/>
    <s v="2020-08-01"/>
    <x v="9"/>
    <s v="MAL"/>
    <s v="&gt;=  1000"/>
    <s v="&gt;= 1000"/>
    <s v="Oatmeal Raisin"/>
  </r>
  <r>
    <x v="3"/>
    <x v="2"/>
    <n v="1679"/>
    <n v="8395"/>
    <n v="3693.8"/>
    <n v="4701.2"/>
    <s v="MalaysiaOatmeal Raisin167983953693.8"/>
    <x v="6"/>
    <s v="2020/09/01"/>
    <s v="2020-09-01"/>
    <x v="6"/>
    <s v="MAL"/>
    <s v="&gt;=  1000"/>
    <s v="&gt;= 1000"/>
    <s v="Oatmeal Raisin"/>
  </r>
  <r>
    <x v="3"/>
    <x v="2"/>
    <n v="2460"/>
    <n v="12300"/>
    <n v="5412"/>
    <n v="6888"/>
    <s v="MalaysiaOatmeal Raisin2460123005412"/>
    <x v="1"/>
    <s v="2020/06/01"/>
    <s v="2020-06-01"/>
    <x v="1"/>
    <s v="MAL"/>
    <s v="&gt;=  5000"/>
    <s v="&gt;=  2000"/>
    <s v="Oatmeal Raisin"/>
  </r>
  <r>
    <x v="3"/>
    <x v="2"/>
    <n v="635"/>
    <n v="3175"/>
    <n v="1397"/>
    <n v="1778"/>
    <s v="MalaysiaOatmeal Raisin63531751397"/>
    <x v="2"/>
    <s v="2020/12/01"/>
    <s v="2020-12-01"/>
    <x v="2"/>
    <s v="MAL"/>
    <s v="&gt;=  1000"/>
    <s v="&lt;= 1000"/>
    <s v="Oatmeal Raisin"/>
  </r>
  <r>
    <x v="3"/>
    <x v="2"/>
    <n v="1694"/>
    <n v="8470"/>
    <n v="3726.8"/>
    <n v="4743.2"/>
    <s v="MalaysiaOatmeal Raisin169484703726.8"/>
    <x v="10"/>
    <s v="2020/11/01"/>
    <s v="2020-11-01"/>
    <x v="10"/>
    <s v="MAL"/>
    <s v="&gt;=  1000"/>
    <s v="&gt;= 1000"/>
    <s v="Oatmeal Raisin"/>
  </r>
  <r>
    <x v="3"/>
    <x v="2"/>
    <n v="1038"/>
    <n v="5190"/>
    <n v="2283.6000000000004"/>
    <n v="2906.3999999999996"/>
    <s v="MalaysiaOatmeal Raisin103851902283.6"/>
    <x v="1"/>
    <s v="2020/06/01"/>
    <s v="2020-06-01"/>
    <x v="1"/>
    <s v="MAL"/>
    <s v="&gt;=  1000"/>
    <s v="&gt;= 1000"/>
    <s v="Oatmeal Raisin"/>
  </r>
  <r>
    <x v="3"/>
    <x v="2"/>
    <n v="2039"/>
    <n v="10195"/>
    <n v="4485.8"/>
    <n v="5709.2"/>
    <s v="MalaysiaOatmeal Raisin2039101954485.8"/>
    <x v="7"/>
    <s v="2020/05/01"/>
    <s v="2020-05-01"/>
    <x v="7"/>
    <s v="MAL"/>
    <s v="&gt;=  5000"/>
    <s v="&gt;=  2000"/>
    <s v="Oatmeal Raisin"/>
  </r>
  <r>
    <x v="3"/>
    <x v="2"/>
    <n v="2629"/>
    <n v="13145"/>
    <n v="5783.8"/>
    <n v="7361.2"/>
    <s v="MalaysiaOatmeal Raisin2629131455783.8"/>
    <x v="5"/>
    <s v="2020/01/01"/>
    <s v="2020-01-01"/>
    <x v="5"/>
    <s v="MAL"/>
    <s v="&gt;=  5000"/>
    <s v="&gt;=  2000"/>
    <s v="Oatmeal Raisin"/>
  </r>
  <r>
    <x v="3"/>
    <x v="2"/>
    <n v="2157"/>
    <n v="10785"/>
    <n v="4745.4000000000005"/>
    <n v="6039.5999999999995"/>
    <s v="MalaysiaOatmeal Raisin2157107854745.4"/>
    <x v="2"/>
    <s v="2020/12/01"/>
    <s v="2020-12-01"/>
    <x v="2"/>
    <s v="MAL"/>
    <s v="&gt;=  5000"/>
    <s v="&gt;=  2000"/>
    <s v="Oatmeal Raisin"/>
  </r>
  <r>
    <x v="3"/>
    <x v="2"/>
    <n v="410"/>
    <n v="2050"/>
    <n v="902.00000000000011"/>
    <n v="1148"/>
    <s v="MalaysiaOatmeal Raisin4102050902"/>
    <x v="3"/>
    <s v="2020/10/01"/>
    <s v="2020-10-01"/>
    <x v="3"/>
    <s v="MAL"/>
    <s v="&gt;=  1000"/>
    <s v="&lt;= 1000"/>
    <s v="Oatmeal Raisin"/>
  </r>
  <r>
    <x v="3"/>
    <x v="2"/>
    <n v="546"/>
    <n v="2730"/>
    <n v="1201.2"/>
    <n v="1528.8"/>
    <s v="MalaysiaOatmeal Raisin54627301201.2"/>
    <x v="3"/>
    <s v="2020/10/01"/>
    <s v="2020-10-01"/>
    <x v="3"/>
    <s v="MAL"/>
    <s v="&gt;=  1000"/>
    <s v="&lt;= 1000"/>
    <s v="Oatmeal Raisin"/>
  </r>
  <r>
    <x v="3"/>
    <x v="3"/>
    <n v="2470"/>
    <n v="9880"/>
    <n v="3705"/>
    <n v="6175"/>
    <s v="MalaysiaSnickerdoodle247098803705"/>
    <x v="1"/>
    <s v="2020/06/01"/>
    <s v="2020-06-01"/>
    <x v="1"/>
    <s v="MAL"/>
    <s v="&gt;=  5000"/>
    <s v="&gt;=  2000"/>
    <s v="Snickerdoodle"/>
  </r>
  <r>
    <x v="3"/>
    <x v="3"/>
    <n v="1210"/>
    <n v="4840"/>
    <n v="1815"/>
    <n v="3025"/>
    <s v="MalaysiaSnickerdoodle121048401815"/>
    <x v="4"/>
    <s v="2020/03/01"/>
    <s v="2020-03-01"/>
    <x v="4"/>
    <s v="MAL"/>
    <s v="&gt;=  1000"/>
    <s v="&gt;= 1000"/>
    <s v="Snickerdoodle"/>
  </r>
  <r>
    <x v="3"/>
    <x v="3"/>
    <n v="1397"/>
    <n v="5588"/>
    <n v="2095.5"/>
    <n v="3492.5"/>
    <s v="MalaysiaSnickerdoodle139755882095.5"/>
    <x v="3"/>
    <s v="2020/10/01"/>
    <s v="2020-10-01"/>
    <x v="3"/>
    <s v="MAL"/>
    <s v="&gt;=  1000"/>
    <s v="&gt;= 1000"/>
    <s v="Snickerdoodle"/>
  </r>
  <r>
    <x v="3"/>
    <x v="3"/>
    <n v="2791"/>
    <n v="11164"/>
    <n v="4186.5"/>
    <n v="6977.5"/>
    <s v="MalaysiaSnickerdoodle2791111644186.5"/>
    <x v="10"/>
    <s v="2020/11/01"/>
    <s v="2020-11-01"/>
    <x v="10"/>
    <s v="MAL"/>
    <s v="&gt;=  5000"/>
    <s v="&gt;=  2000"/>
    <s v="Snickerdoodle"/>
  </r>
  <r>
    <x v="3"/>
    <x v="3"/>
    <n v="562"/>
    <n v="2248"/>
    <n v="843"/>
    <n v="1405"/>
    <s v="MalaysiaSnickerdoodle5622248843"/>
    <x v="6"/>
    <s v="2020/09/01"/>
    <s v="2020-09-01"/>
    <x v="6"/>
    <s v="MAL"/>
    <s v="&gt;=  1000"/>
    <s v="&lt;= 1000"/>
    <s v="Snickerdoodle"/>
  </r>
  <r>
    <x v="3"/>
    <x v="3"/>
    <n v="727"/>
    <n v="2908"/>
    <n v="1090.5"/>
    <n v="1817.5"/>
    <s v="MalaysiaSnickerdoodle72729081090.5"/>
    <x v="0"/>
    <s v="2020/02/01"/>
    <s v="2020-02-01"/>
    <x v="0"/>
    <s v="MAL"/>
    <s v="&gt;=  1000"/>
    <s v="&lt;= 1000"/>
    <s v="Snickerdoodle"/>
  </r>
  <r>
    <x v="3"/>
    <x v="3"/>
    <n v="1540"/>
    <n v="6160"/>
    <n v="2310"/>
    <n v="3850"/>
    <s v="MalaysiaSnickerdoodle154061602310"/>
    <x v="9"/>
    <s v="2020/08/01"/>
    <s v="2020-08-01"/>
    <x v="9"/>
    <s v="MAL"/>
    <s v="&gt;=  1000"/>
    <s v="&gt;= 1000"/>
    <s v="Snickerdoodle"/>
  </r>
  <r>
    <x v="3"/>
    <x v="3"/>
    <n v="1362"/>
    <n v="5448"/>
    <n v="2043"/>
    <n v="3405"/>
    <s v="MalaysiaSnickerdoodle136254482043"/>
    <x v="2"/>
    <s v="2020/12/01"/>
    <s v="2020-12-01"/>
    <x v="2"/>
    <s v="MAL"/>
    <s v="&gt;=  1000"/>
    <s v="&gt;= 1000"/>
    <s v="Snickerdoodle"/>
  </r>
  <r>
    <x v="3"/>
    <x v="3"/>
    <n v="521"/>
    <n v="2084"/>
    <n v="781.5"/>
    <n v="1302.5"/>
    <s v="MalaysiaSnickerdoodle5212084781.5"/>
    <x v="2"/>
    <s v="2020/12/01"/>
    <s v="2020-12-01"/>
    <x v="2"/>
    <s v="MAL"/>
    <s v="&gt;=  1000"/>
    <s v="&lt;= 1000"/>
    <s v="Snickerdoodle"/>
  </r>
  <r>
    <x v="3"/>
    <x v="3"/>
    <n v="886"/>
    <n v="3544"/>
    <n v="1329"/>
    <n v="2215"/>
    <s v="MalaysiaSnickerdoodle88635441329"/>
    <x v="1"/>
    <s v="2020/06/01"/>
    <s v="2020-06-01"/>
    <x v="1"/>
    <s v="MAL"/>
    <s v="&gt;=  1000"/>
    <s v="&lt;= 1000"/>
    <s v="Snickerdoodle"/>
  </r>
  <r>
    <x v="3"/>
    <x v="3"/>
    <n v="2156"/>
    <n v="8624"/>
    <n v="3234"/>
    <n v="5390"/>
    <s v="MalaysiaSnickerdoodle215686243234"/>
    <x v="3"/>
    <s v="2020/10/01"/>
    <s v="2020-10-01"/>
    <x v="3"/>
    <s v="MAL"/>
    <s v="&gt;=  5000"/>
    <s v="&gt;=  2000"/>
    <s v="Snickerdoodle"/>
  </r>
  <r>
    <x v="3"/>
    <x v="3"/>
    <n v="2579"/>
    <n v="10316"/>
    <n v="3868.5"/>
    <n v="6447.5"/>
    <s v="MalaysiaSnickerdoodle2579103163868.5"/>
    <x v="11"/>
    <s v="2020/04/01"/>
    <s v="2020-04-01"/>
    <x v="11"/>
    <s v="MAL"/>
    <s v="&gt;=  5000"/>
    <s v="&gt;=  2000"/>
    <s v="Snickerdoodle"/>
  </r>
  <r>
    <x v="3"/>
    <x v="3"/>
    <n v="801"/>
    <n v="3204"/>
    <n v="1201.5"/>
    <n v="2002.5"/>
    <s v="MalaysiaSnickerdoodle80132041201.5"/>
    <x v="8"/>
    <s v="2020/07/01"/>
    <s v="2020-07-01"/>
    <x v="8"/>
    <s v="MAL"/>
    <s v="&gt;=  1000"/>
    <s v="&lt;= 1000"/>
    <s v="Snickerdoodle"/>
  </r>
  <r>
    <x v="3"/>
    <x v="4"/>
    <n v="1397"/>
    <n v="4191"/>
    <n v="1746.25"/>
    <n v="2444.75"/>
    <s v="MalaysiaSugar139741911746.25"/>
    <x v="3"/>
    <s v="2020/10/01"/>
    <s v="2020-10-01"/>
    <x v="3"/>
    <s v="MAL"/>
    <s v="&gt;=  1000"/>
    <s v="&gt;= 1000"/>
    <s v="Sugar"/>
  </r>
  <r>
    <x v="3"/>
    <x v="4"/>
    <n v="662"/>
    <n v="1986"/>
    <n v="827.5"/>
    <n v="1158.5"/>
    <s v="MalaysiaSugar6621986827.5"/>
    <x v="1"/>
    <s v="2020/06/01"/>
    <s v="2020-06-01"/>
    <x v="1"/>
    <s v="MAL"/>
    <s v="&gt;=  1000"/>
    <s v="&lt;= 1000"/>
    <s v="Sugar"/>
  </r>
  <r>
    <x v="3"/>
    <x v="4"/>
    <n v="1916"/>
    <n v="5748"/>
    <n v="2395"/>
    <n v="3353"/>
    <s v="MalaysiaSugar191657482395"/>
    <x v="11"/>
    <s v="2020/04/01"/>
    <s v="2020-04-01"/>
    <x v="11"/>
    <s v="MAL"/>
    <s v="&gt;=  1000"/>
    <s v="&gt;= 1000"/>
    <s v="Sugar"/>
  </r>
  <r>
    <x v="3"/>
    <x v="4"/>
    <n v="1642"/>
    <n v="4926"/>
    <n v="2052.5"/>
    <n v="2873.5"/>
    <s v="MalaysiaSugar164249262052.5"/>
    <x v="9"/>
    <s v="2020/08/01"/>
    <s v="2020-08-01"/>
    <x v="9"/>
    <s v="MAL"/>
    <s v="&gt;=  1000"/>
    <s v="&gt;= 1000"/>
    <s v="Sugar"/>
  </r>
  <r>
    <x v="3"/>
    <x v="4"/>
    <n v="2689"/>
    <n v="8067"/>
    <n v="3361.25"/>
    <n v="4705.75"/>
    <s v="MalaysiaSugar268980673361.25"/>
    <x v="3"/>
    <s v="2020/10/01"/>
    <s v="2020-10-01"/>
    <x v="3"/>
    <s v="MAL"/>
    <s v="&gt;=  1000"/>
    <s v="&gt;=  2000"/>
    <s v="Sugar"/>
  </r>
  <r>
    <x v="3"/>
    <x v="4"/>
    <n v="1498"/>
    <n v="4494"/>
    <n v="1872.5"/>
    <n v="2621.5"/>
    <s v="MalaysiaSugar149844941872.5"/>
    <x v="1"/>
    <s v="2020/06/01"/>
    <s v="2020-06-01"/>
    <x v="1"/>
    <s v="MAL"/>
    <s v="&gt;=  1000"/>
    <s v="&gt;= 1000"/>
    <s v="Sugar"/>
  </r>
  <r>
    <x v="3"/>
    <x v="4"/>
    <n v="2747"/>
    <n v="8241"/>
    <n v="3433.75"/>
    <n v="4807.25"/>
    <s v="MalaysiaSugar274782413433.75"/>
    <x v="0"/>
    <s v="2020/02/01"/>
    <s v="2020-02-01"/>
    <x v="0"/>
    <s v="MAL"/>
    <s v="&gt;=  1000"/>
    <s v="&gt;=  2000"/>
    <s v="Sugar"/>
  </r>
  <r>
    <x v="3"/>
    <x v="4"/>
    <n v="877"/>
    <n v="2631"/>
    <n v="1096.25"/>
    <n v="1534.75"/>
    <s v="MalaysiaSugar87726311096.25"/>
    <x v="10"/>
    <s v="2020/11/01"/>
    <s v="2020-11-01"/>
    <x v="10"/>
    <s v="MAL"/>
    <s v="&gt;=  1000"/>
    <s v="&lt;= 1000"/>
    <s v="Sugar"/>
  </r>
  <r>
    <x v="3"/>
    <x v="4"/>
    <n v="521"/>
    <n v="1563"/>
    <n v="651.25"/>
    <n v="911.75"/>
    <s v="MalaysiaSugar5211563651.25"/>
    <x v="2"/>
    <s v="2020/12/01"/>
    <s v="2020-12-01"/>
    <x v="2"/>
    <s v="MAL"/>
    <s v="&lt;=  1000"/>
    <s v="&lt;= 1000"/>
    <s v="Sugar"/>
  </r>
  <r>
    <x v="3"/>
    <x v="4"/>
    <n v="341"/>
    <n v="1023"/>
    <n v="426.25"/>
    <n v="596.75"/>
    <s v="MalaysiaSugar3411023426.25"/>
    <x v="7"/>
    <s v="2020/05/01"/>
    <s v="2020-05-01"/>
    <x v="7"/>
    <s v="MAL"/>
    <s v="&lt;=  1000"/>
    <s v="&lt;= 1000"/>
    <s v="Sugar"/>
  </r>
  <r>
    <x v="3"/>
    <x v="4"/>
    <n v="641"/>
    <n v="1923"/>
    <n v="801.25"/>
    <n v="1121.75"/>
    <s v="MalaysiaSugar6411923801.25"/>
    <x v="8"/>
    <s v="2020/07/01"/>
    <s v="2020-07-01"/>
    <x v="8"/>
    <s v="MAL"/>
    <s v="&gt;=  1000"/>
    <s v="&lt;= 1000"/>
    <s v="Sugar"/>
  </r>
  <r>
    <x v="3"/>
    <x v="4"/>
    <n v="432"/>
    <n v="1296"/>
    <n v="540"/>
    <n v="756"/>
    <s v="MalaysiaSugar4321296540"/>
    <x v="6"/>
    <s v="2020/09/01"/>
    <s v="2020-09-01"/>
    <x v="6"/>
    <s v="MAL"/>
    <s v="&lt;=  1000"/>
    <s v="&lt;= 1000"/>
    <s v="Sugar"/>
  </r>
  <r>
    <x v="3"/>
    <x v="4"/>
    <n v="554"/>
    <n v="1662"/>
    <n v="692.5"/>
    <n v="969.5"/>
    <s v="MalaysiaSugar5541662692.5"/>
    <x v="5"/>
    <s v="2020/01/01"/>
    <s v="2020-01-01"/>
    <x v="5"/>
    <s v="MAL"/>
    <s v="&lt;=  1000"/>
    <s v="&lt;= 1000"/>
    <s v="Sugar"/>
  </r>
  <r>
    <x v="3"/>
    <x v="4"/>
    <n v="1233"/>
    <n v="3699"/>
    <n v="1541.25"/>
    <n v="2157.75"/>
    <s v="MalaysiaSugar123336991541.25"/>
    <x v="2"/>
    <s v="2020/12/01"/>
    <s v="2020-12-01"/>
    <x v="2"/>
    <s v="MAL"/>
    <s v="&gt;=  1000"/>
    <s v="&gt;= 1000"/>
    <s v="Sugar"/>
  </r>
  <r>
    <x v="3"/>
    <x v="4"/>
    <n v="2903"/>
    <n v="8709"/>
    <n v="3628.75"/>
    <n v="5080.25"/>
    <s v="MalaysiaSugar290387093628.75"/>
    <x v="4"/>
    <s v="2020/03/01"/>
    <s v="2020-03-01"/>
    <x v="4"/>
    <s v="MAL"/>
    <s v="&gt;=  5000"/>
    <s v="&gt;=  2000"/>
    <s v="Sugar"/>
  </r>
  <r>
    <x v="3"/>
    <x v="5"/>
    <n v="1493"/>
    <n v="8958"/>
    <n v="4105.75"/>
    <n v="4852.25"/>
    <s v="MalaysiaWhite Chocolate Macadamia Nut149389584105.75"/>
    <x v="5"/>
    <s v="2020/01/01"/>
    <s v="2020-01-01"/>
    <x v="5"/>
    <s v="MAL"/>
    <s v="&gt;=  1000"/>
    <s v="&gt;= 1000"/>
    <s v="White Chocolate Macadamia Nut"/>
  </r>
  <r>
    <x v="3"/>
    <x v="5"/>
    <n v="362"/>
    <n v="2172"/>
    <n v="995.5"/>
    <n v="1176.5"/>
    <s v="MalaysiaWhite Chocolate Macadamia Nut3622172995.5"/>
    <x v="7"/>
    <s v="2020/05/01"/>
    <s v="2020-05-01"/>
    <x v="7"/>
    <s v="MAL"/>
    <s v="&gt;=  1000"/>
    <s v="&lt;= 1000"/>
    <s v="White Chocolate Macadamia Nut"/>
  </r>
  <r>
    <x v="3"/>
    <x v="5"/>
    <n v="1084"/>
    <n v="6504"/>
    <n v="2981"/>
    <n v="3523"/>
    <s v="MalaysiaWhite Chocolate Macadamia Nut108465042981"/>
    <x v="2"/>
    <s v="2020/12/01"/>
    <s v="2020-12-01"/>
    <x v="2"/>
    <s v="MAL"/>
    <s v="&gt;=  1000"/>
    <s v="&gt;= 1000"/>
    <s v="White Chocolate Macadamia Nut"/>
  </r>
  <r>
    <x v="3"/>
    <x v="5"/>
    <n v="2861"/>
    <n v="17166"/>
    <n v="7867.75"/>
    <n v="9298.25"/>
    <s v="MalaysiaWhite Chocolate Macadamia Nut2861171667867.75"/>
    <x v="5"/>
    <s v="2020/01/01"/>
    <s v="2020-01-01"/>
    <x v="5"/>
    <s v="MAL"/>
    <s v="&gt;=  5000"/>
    <s v="&gt;=  2000"/>
    <s v="White Chocolate Macadamia Nut"/>
  </r>
  <r>
    <x v="3"/>
    <x v="5"/>
    <n v="1498"/>
    <n v="8988"/>
    <n v="4119.5"/>
    <n v="4868.5"/>
    <s v="MalaysiaWhite Chocolate Macadamia Nut149889884119.5"/>
    <x v="1"/>
    <s v="2020/06/01"/>
    <s v="2020-06-01"/>
    <x v="1"/>
    <s v="MAL"/>
    <s v="&gt;=  1000"/>
    <s v="&gt;= 1000"/>
    <s v="White Chocolate Macadamia Nut"/>
  </r>
  <r>
    <x v="3"/>
    <x v="5"/>
    <n v="1333"/>
    <n v="7998"/>
    <n v="3665.75"/>
    <n v="4332.25"/>
    <s v="MalaysiaWhite Chocolate Macadamia Nut133379983665.75"/>
    <x v="10"/>
    <s v="2020/11/01"/>
    <s v="2020-11-01"/>
    <x v="10"/>
    <s v="MAL"/>
    <s v="&gt;=  1000"/>
    <s v="&gt;= 1000"/>
    <s v="White Chocolate Macadamia Nut"/>
  </r>
  <r>
    <x v="3"/>
    <x v="5"/>
    <n v="609"/>
    <n v="3654"/>
    <n v="1674.75"/>
    <n v="1979.25"/>
    <s v="MalaysiaWhite Chocolate Macadamia Nut60936541674.75"/>
    <x v="9"/>
    <s v="2020/08/01"/>
    <s v="2020-08-01"/>
    <x v="9"/>
    <s v="MAL"/>
    <s v="&gt;=  1000"/>
    <s v="&lt;= 1000"/>
    <s v="White Chocolate Macadamia Nut"/>
  </r>
  <r>
    <x v="3"/>
    <x v="5"/>
    <n v="635"/>
    <n v="3810"/>
    <n v="1746.25"/>
    <n v="2063.75"/>
    <s v="MalaysiaWhite Chocolate Macadamia Nut63538101746.25"/>
    <x v="2"/>
    <s v="2020/12/01"/>
    <s v="2020-12-01"/>
    <x v="2"/>
    <s v="MAL"/>
    <s v="&gt;=  1000"/>
    <s v="&lt;= 1000"/>
    <s v="White Chocolate Macadamia Nut"/>
  </r>
  <r>
    <x v="3"/>
    <x v="5"/>
    <n v="245"/>
    <n v="1470"/>
    <n v="673.75"/>
    <n v="796.25"/>
    <s v="MalaysiaWhite Chocolate Macadamia Nut2451470673.75"/>
    <x v="7"/>
    <s v="2020/05/01"/>
    <s v="2020-05-01"/>
    <x v="7"/>
    <s v="MAL"/>
    <s v="&lt;=  1000"/>
    <s v="&lt;= 1000"/>
    <s v="White Chocolate Macadamia Nut"/>
  </r>
  <r>
    <x v="3"/>
    <x v="5"/>
    <n v="2110"/>
    <n v="12660"/>
    <n v="5802.5"/>
    <n v="6857.5"/>
    <s v="MalaysiaWhite Chocolate Macadamia Nut2110126605802.5"/>
    <x v="6"/>
    <s v="2020/09/01"/>
    <s v="2020-09-01"/>
    <x v="6"/>
    <s v="MAL"/>
    <s v="&gt;=  5000"/>
    <s v="&gt;=  2000"/>
    <s v="White Chocolate Macadamia Nut"/>
  </r>
  <r>
    <x v="3"/>
    <x v="5"/>
    <n v="2628"/>
    <n v="15768"/>
    <n v="7227"/>
    <n v="8541"/>
    <s v="MalaysiaWhite Chocolate Macadamia Nut2628157687227"/>
    <x v="11"/>
    <s v="2020/04/01"/>
    <s v="2020-04-01"/>
    <x v="11"/>
    <s v="MAL"/>
    <s v="&gt;=  5000"/>
    <s v="&gt;=  2000"/>
    <s v="White Chocolate Macadamia Nut"/>
  </r>
  <r>
    <x v="3"/>
    <x v="5"/>
    <n v="1395"/>
    <n v="8370"/>
    <n v="3836.25"/>
    <n v="4533.75"/>
    <s v="MalaysiaWhite Chocolate Macadamia Nut139583703836.25"/>
    <x v="8"/>
    <s v="2020/07/01"/>
    <s v="2020-07-01"/>
    <x v="8"/>
    <s v="MAL"/>
    <s v="&gt;=  1000"/>
    <s v="&gt;= 1000"/>
    <s v="White Chocolate Macadamia Nut"/>
  </r>
  <r>
    <x v="3"/>
    <x v="5"/>
    <n v="905"/>
    <n v="5430"/>
    <n v="2488.75"/>
    <n v="2941.25"/>
    <s v="MalaysiaWhite Chocolate Macadamia Nut90554302488.75"/>
    <x v="3"/>
    <s v="2020/10/01"/>
    <s v="2020-10-01"/>
    <x v="3"/>
    <s v="MAL"/>
    <s v="&gt;=  1000"/>
    <s v="&lt;= 1000"/>
    <s v="White Chocolate Macadamia Nut"/>
  </r>
  <r>
    <x v="3"/>
    <x v="5"/>
    <n v="604"/>
    <n v="3624"/>
    <n v="1661"/>
    <n v="1963"/>
    <s v="MalaysiaWhite Chocolate Macadamia Nut60436241661"/>
    <x v="1"/>
    <s v="2020/06/01"/>
    <s v="2020-06-01"/>
    <x v="1"/>
    <s v="MAL"/>
    <s v="&gt;=  1000"/>
    <s v="&lt;= 1000"/>
    <s v="White Chocolate Macadamia Nut"/>
  </r>
  <r>
    <x v="3"/>
    <x v="5"/>
    <n v="410"/>
    <n v="2460"/>
    <n v="1127.5"/>
    <n v="1332.5"/>
    <s v="MalaysiaWhite Chocolate Macadamia Nut41024601127.5"/>
    <x v="3"/>
    <s v="2020/10/01"/>
    <s v="2020-10-01"/>
    <x v="3"/>
    <s v="MAL"/>
    <s v="&gt;=  1000"/>
    <s v="&lt;= 1000"/>
    <s v="White Chocolate Macadamia Nut"/>
  </r>
  <r>
    <x v="3"/>
    <x v="5"/>
    <n v="1575"/>
    <n v="9450"/>
    <n v="4331.25"/>
    <n v="5118.75"/>
    <s v="MalaysiaWhite Chocolate Macadamia Nut157594504331.25"/>
    <x v="0"/>
    <s v="2020/02/01"/>
    <s v="2020-02-01"/>
    <x v="0"/>
    <s v="MAL"/>
    <s v="&gt;=  5000"/>
    <s v="&gt;= 1000"/>
    <s v="White Chocolate Macadamia Nut"/>
  </r>
  <r>
    <x v="3"/>
    <x v="5"/>
    <n v="500"/>
    <n v="3000"/>
    <n v="1375"/>
    <n v="1625"/>
    <s v="MalaysiaWhite Chocolate Macadamia Nut50030001375"/>
    <x v="4"/>
    <s v="2020/03/01"/>
    <s v="2020-03-01"/>
    <x v="4"/>
    <s v="MAL"/>
    <s v="&gt;=  1000"/>
    <s v="&lt;= 1000"/>
    <s v="White Chocolate Macadamia Nut"/>
  </r>
  <r>
    <x v="4"/>
    <x v="0"/>
    <n v="1143"/>
    <n v="5715"/>
    <n v="2286"/>
    <n v="3429"/>
    <s v="United StatesChocolate Chip114357152286"/>
    <x v="3"/>
    <s v="2020/10/01"/>
    <s v="2020-10-01"/>
    <x v="3"/>
    <s v="UNI"/>
    <s v="&gt;=  1000"/>
    <s v="&gt;= 1000"/>
    <s v="Chocolate Chip"/>
  </r>
  <r>
    <x v="4"/>
    <x v="0"/>
    <n v="1514"/>
    <n v="7570"/>
    <n v="3028"/>
    <n v="4542"/>
    <s v="United StatesChocolate Chip151475703028"/>
    <x v="0"/>
    <s v="2020/02/01"/>
    <s v="2020-02-01"/>
    <x v="0"/>
    <s v="UNI"/>
    <s v="&gt;=  1000"/>
    <s v="&gt;= 1000"/>
    <s v="Chocolate Chip"/>
  </r>
  <r>
    <x v="4"/>
    <x v="0"/>
    <n v="4493"/>
    <n v="22465"/>
    <n v="8986"/>
    <n v="13479"/>
    <s v="United StatesChocolate Chip4493224658986"/>
    <x v="11"/>
    <s v="2020/04/01"/>
    <s v="2020-04-01"/>
    <x v="11"/>
    <s v="UNI"/>
    <s v="&gt;= 10000"/>
    <s v="&gt;=  4000"/>
    <s v="Chocolate Chip"/>
  </r>
  <r>
    <x v="4"/>
    <x v="0"/>
    <n v="727"/>
    <n v="3635"/>
    <n v="1454"/>
    <n v="2181"/>
    <s v="United StatesChocolate Chip72736351454"/>
    <x v="1"/>
    <s v="2020/06/01"/>
    <s v="2020-06-01"/>
    <x v="1"/>
    <s v="UNI"/>
    <s v="&gt;=  1000"/>
    <s v="&lt;= 1000"/>
    <s v="Chocolate Chip"/>
  </r>
  <r>
    <x v="4"/>
    <x v="0"/>
    <n v="2905"/>
    <n v="14525"/>
    <n v="5810"/>
    <n v="8715"/>
    <s v="United StatesChocolate Chip2905145255810"/>
    <x v="10"/>
    <s v="2020/11/01"/>
    <s v="2020-11-01"/>
    <x v="10"/>
    <s v="UNI"/>
    <s v="&gt;=  5000"/>
    <s v="&gt;=  2000"/>
    <s v="Chocolate Chip"/>
  </r>
  <r>
    <x v="4"/>
    <x v="0"/>
    <n v="1142"/>
    <n v="5710"/>
    <n v="2284"/>
    <n v="3426"/>
    <s v="United StatesChocolate Chip114257102284"/>
    <x v="1"/>
    <s v="2020/06/01"/>
    <s v="2020-06-01"/>
    <x v="1"/>
    <s v="UNI"/>
    <s v="&gt;=  1000"/>
    <s v="&gt;= 1000"/>
    <s v="Chocolate Chip"/>
  </r>
  <r>
    <x v="4"/>
    <x v="0"/>
    <n v="1370"/>
    <n v="6850"/>
    <n v="2740"/>
    <n v="4110"/>
    <s v="United StatesChocolate Chip137068502740"/>
    <x v="8"/>
    <s v="2020/07/01"/>
    <s v="2020-07-01"/>
    <x v="8"/>
    <s v="UNI"/>
    <s v="&gt;=  1000"/>
    <s v="&gt;= 1000"/>
    <s v="Chocolate Chip"/>
  </r>
  <r>
    <x v="4"/>
    <x v="0"/>
    <n v="2918"/>
    <n v="14590"/>
    <n v="5836"/>
    <n v="8754"/>
    <s v="United StatesChocolate Chip2918145905836"/>
    <x v="7"/>
    <s v="2020/05/01"/>
    <s v="2020-05-01"/>
    <x v="7"/>
    <s v="UNI"/>
    <s v="&gt;=  5000"/>
    <s v="&gt;=  2000"/>
    <s v="Chocolate Chip"/>
  </r>
  <r>
    <x v="4"/>
    <x v="0"/>
    <n v="3450"/>
    <n v="17250"/>
    <n v="6900"/>
    <n v="10350"/>
    <s v="United StatesChocolate Chip3450172506900"/>
    <x v="8"/>
    <s v="2020/07/01"/>
    <s v="2020-07-01"/>
    <x v="8"/>
    <s v="UNI"/>
    <s v="&gt;= 10000"/>
    <s v="&gt;=  2000"/>
    <s v="Chocolate Chip"/>
  </r>
  <r>
    <x v="4"/>
    <x v="0"/>
    <n v="1056"/>
    <n v="5280"/>
    <n v="2112"/>
    <n v="3168"/>
    <s v="United StatesChocolate Chip105652802112"/>
    <x v="6"/>
    <s v="2020/09/01"/>
    <s v="2020-09-01"/>
    <x v="6"/>
    <s v="UNI"/>
    <s v="&gt;=  1000"/>
    <s v="&gt;= 1000"/>
    <s v="Chocolate Chip"/>
  </r>
  <r>
    <x v="4"/>
    <x v="0"/>
    <n v="274"/>
    <n v="1370"/>
    <n v="548"/>
    <n v="822"/>
    <s v="United StatesChocolate Chip2741370548"/>
    <x v="2"/>
    <s v="2020/12/01"/>
    <s v="2020-12-01"/>
    <x v="2"/>
    <s v="UNI"/>
    <s v="&lt;=  1000"/>
    <s v="&lt;= 1000"/>
    <s v="Chocolate Chip"/>
  </r>
  <r>
    <x v="4"/>
    <x v="0"/>
    <n v="2992"/>
    <n v="14960"/>
    <n v="5984"/>
    <n v="8976"/>
    <s v="United StatesChocolate Chip2992149605984"/>
    <x v="4"/>
    <s v="2020/03/01"/>
    <s v="2020-03-01"/>
    <x v="4"/>
    <s v="UNI"/>
    <s v="&gt;=  5000"/>
    <s v="&gt;=  2000"/>
    <s v="Chocolate Chip"/>
  </r>
  <r>
    <x v="4"/>
    <x v="0"/>
    <n v="2327"/>
    <n v="11635"/>
    <n v="4654"/>
    <n v="6981"/>
    <s v="United StatesChocolate Chip2327116354654"/>
    <x v="7"/>
    <s v="2020/05/01"/>
    <s v="2020-05-01"/>
    <x v="7"/>
    <s v="UNI"/>
    <s v="&gt;=  5000"/>
    <s v="&gt;=  2000"/>
    <s v="Chocolate Chip"/>
  </r>
  <r>
    <x v="4"/>
    <x v="0"/>
    <n v="991"/>
    <n v="4955"/>
    <n v="1982"/>
    <n v="2973"/>
    <s v="United StatesChocolate Chip99149551982"/>
    <x v="1"/>
    <s v="2020/06/01"/>
    <s v="2020-06-01"/>
    <x v="1"/>
    <s v="UNI"/>
    <s v="&gt;=  1000"/>
    <s v="&lt;= 1000"/>
    <s v="Chocolate Chip"/>
  </r>
  <r>
    <x v="4"/>
    <x v="0"/>
    <n v="602"/>
    <n v="3010"/>
    <n v="1204"/>
    <n v="1806"/>
    <s v="United StatesChocolate Chip60230101204"/>
    <x v="1"/>
    <s v="2020/06/01"/>
    <s v="2020-06-01"/>
    <x v="1"/>
    <s v="UNI"/>
    <s v="&gt;=  1000"/>
    <s v="&lt;= 1000"/>
    <s v="Chocolate Chip"/>
  </r>
  <r>
    <x v="4"/>
    <x v="0"/>
    <n v="861"/>
    <n v="4305"/>
    <n v="1722"/>
    <n v="2583"/>
    <s v="United StatesChocolate Chip86143051722"/>
    <x v="3"/>
    <s v="2020/10/01"/>
    <s v="2020-10-01"/>
    <x v="3"/>
    <s v="UNI"/>
    <s v="&gt;=  1000"/>
    <s v="&lt;= 1000"/>
    <s v="Chocolate Chip"/>
  </r>
  <r>
    <x v="4"/>
    <x v="0"/>
    <n v="2663"/>
    <n v="13315"/>
    <n v="5326"/>
    <n v="7989"/>
    <s v="United StatesChocolate Chip2663133155326"/>
    <x v="2"/>
    <s v="2020/12/01"/>
    <s v="2020-12-01"/>
    <x v="2"/>
    <s v="UNI"/>
    <s v="&gt;=  5000"/>
    <s v="&gt;=  2000"/>
    <s v="Chocolate Chip"/>
  </r>
  <r>
    <x v="4"/>
    <x v="0"/>
    <n v="2198"/>
    <n v="10990"/>
    <n v="4396"/>
    <n v="6594"/>
    <s v="United StatesChocolate Chip2198109904396"/>
    <x v="9"/>
    <s v="2020/08/01"/>
    <s v="2020-08-01"/>
    <x v="9"/>
    <s v="UNI"/>
    <s v="&gt;=  5000"/>
    <s v="&gt;=  2000"/>
    <s v="Chocolate Chip"/>
  </r>
  <r>
    <x v="4"/>
    <x v="0"/>
    <n v="1153"/>
    <n v="5765"/>
    <n v="2306"/>
    <n v="3459"/>
    <s v="United StatesChocolate Chip115357652306"/>
    <x v="3"/>
    <s v="2020/10/01"/>
    <s v="2020-10-01"/>
    <x v="3"/>
    <s v="UNI"/>
    <s v="&gt;=  1000"/>
    <s v="&gt;= 1000"/>
    <s v="Chocolate Chip"/>
  </r>
  <r>
    <x v="4"/>
    <x v="0"/>
    <n v="678"/>
    <n v="3390"/>
    <n v="1356"/>
    <n v="2034"/>
    <s v="United StatesChocolate Chip67833901356"/>
    <x v="9"/>
    <s v="2020/08/01"/>
    <s v="2020-08-01"/>
    <x v="9"/>
    <s v="UNI"/>
    <s v="&gt;=  1000"/>
    <s v="&lt;= 1000"/>
    <s v="Chocolate Chip"/>
  </r>
  <r>
    <x v="4"/>
    <x v="0"/>
    <n v="3675"/>
    <n v="18375"/>
    <n v="7350"/>
    <n v="11025"/>
    <s v="United StatesChocolate Chip3675183757350"/>
    <x v="11"/>
    <s v="2020/04/01"/>
    <s v="2020-04-01"/>
    <x v="11"/>
    <s v="UNI"/>
    <s v="&gt;= 10000"/>
    <s v="&gt;=  2000"/>
    <s v="Chocolate Chip"/>
  </r>
  <r>
    <x v="4"/>
    <x v="0"/>
    <n v="2797"/>
    <n v="13985"/>
    <n v="5594"/>
    <n v="8391"/>
    <s v="United StatesChocolate Chip2797139855594"/>
    <x v="2"/>
    <s v="2020/12/01"/>
    <s v="2020-12-01"/>
    <x v="2"/>
    <s v="UNI"/>
    <s v="&gt;=  5000"/>
    <s v="&gt;=  2000"/>
    <s v="Chocolate Chip"/>
  </r>
  <r>
    <x v="4"/>
    <x v="0"/>
    <n v="973"/>
    <n v="4865"/>
    <n v="1946"/>
    <n v="2919"/>
    <s v="United StatesChocolate Chip97348651946"/>
    <x v="4"/>
    <s v="2020/03/01"/>
    <s v="2020-03-01"/>
    <x v="4"/>
    <s v="UNI"/>
    <s v="&gt;=  1000"/>
    <s v="&lt;= 1000"/>
    <s v="Chocolate Chip"/>
  </r>
  <r>
    <x v="4"/>
    <x v="0"/>
    <n v="3495"/>
    <n v="17475"/>
    <n v="6990"/>
    <n v="10485"/>
    <s v="United StatesChocolate Chip3495174756990"/>
    <x v="5"/>
    <s v="2020/01/01"/>
    <s v="2020-01-01"/>
    <x v="5"/>
    <s v="UNI"/>
    <s v="&gt;= 10000"/>
    <s v="&gt;=  2000"/>
    <s v="Chocolate Chip"/>
  </r>
  <r>
    <x v="4"/>
    <x v="0"/>
    <n v="1439"/>
    <n v="7195"/>
    <n v="2878"/>
    <n v="4317"/>
    <s v="United StatesChocolate Chip143971952878"/>
    <x v="5"/>
    <s v="2020/01/01"/>
    <s v="2020-01-01"/>
    <x v="5"/>
    <s v="UNI"/>
    <s v="&gt;=  1000"/>
    <s v="&gt;= 1000"/>
    <s v="Chocolate Chip"/>
  </r>
  <r>
    <x v="4"/>
    <x v="0"/>
    <n v="2641"/>
    <n v="13205"/>
    <n v="5282"/>
    <n v="7923"/>
    <s v="United StatesChocolate Chip2641132055282"/>
    <x v="0"/>
    <s v="2020/02/01"/>
    <s v="2020-02-01"/>
    <x v="0"/>
    <s v="UNI"/>
    <s v="&gt;=  5000"/>
    <s v="&gt;=  2000"/>
    <s v="Chocolate Chip"/>
  </r>
  <r>
    <x v="4"/>
    <x v="0"/>
    <n v="1767"/>
    <n v="8835"/>
    <n v="3534"/>
    <n v="5301"/>
    <s v="United StatesChocolate Chip176788353534"/>
    <x v="6"/>
    <s v="2020/09/01"/>
    <s v="2020-09-01"/>
    <x v="6"/>
    <s v="UNI"/>
    <s v="&gt;=  5000"/>
    <s v="&gt;= 1000"/>
    <s v="Chocolate Chip"/>
  </r>
  <r>
    <x v="4"/>
    <x v="0"/>
    <n v="2914"/>
    <n v="14570"/>
    <n v="5828"/>
    <n v="8742"/>
    <s v="United StatesChocolate Chip2914145705828"/>
    <x v="3"/>
    <s v="2020/10/01"/>
    <s v="2020-10-01"/>
    <x v="3"/>
    <s v="UNI"/>
    <s v="&gt;=  5000"/>
    <s v="&gt;=  2000"/>
    <s v="Chocolate Chip"/>
  </r>
  <r>
    <x v="4"/>
    <x v="0"/>
    <n v="1177"/>
    <n v="5885"/>
    <n v="2354"/>
    <n v="3531"/>
    <s v="United StatesChocolate Chip117758852354"/>
    <x v="10"/>
    <s v="2020/11/01"/>
    <s v="2020-11-01"/>
    <x v="10"/>
    <s v="UNI"/>
    <s v="&gt;=  1000"/>
    <s v="&gt;= 1000"/>
    <s v="Chocolate Chip"/>
  </r>
  <r>
    <x v="4"/>
    <x v="0"/>
    <n v="914"/>
    <n v="4570"/>
    <n v="1828"/>
    <n v="2742"/>
    <s v="United StatesChocolate Chip91445701828"/>
    <x v="2"/>
    <s v="2020/12/01"/>
    <s v="2020-12-01"/>
    <x v="2"/>
    <s v="UNI"/>
    <s v="&gt;=  1000"/>
    <s v="&lt;= 1000"/>
    <s v="Chocolate Chip"/>
  </r>
  <r>
    <x v="4"/>
    <x v="1"/>
    <n v="615"/>
    <n v="615"/>
    <n v="123"/>
    <n v="492"/>
    <s v="United StatesFortune Cookie615615123"/>
    <x v="2"/>
    <s v="2020/12/01"/>
    <s v="2020-12-01"/>
    <x v="2"/>
    <s v="UNI"/>
    <s v="&lt;=  1000"/>
    <s v="&lt;= 1000"/>
    <s v="Fortune Cookie"/>
  </r>
  <r>
    <x v="4"/>
    <x v="1"/>
    <n v="2301"/>
    <n v="2301"/>
    <n v="460.20000000000005"/>
    <n v="1840.8"/>
    <s v="United StatesFortune Cookie23012301460.2"/>
    <x v="11"/>
    <s v="2020/04/01"/>
    <s v="2020-04-01"/>
    <x v="11"/>
    <s v="UNI"/>
    <s v="&gt;=  1000"/>
    <s v="&gt;=  2000"/>
    <s v="Fortune Cookie"/>
  </r>
  <r>
    <x v="4"/>
    <x v="1"/>
    <n v="1142"/>
    <n v="1142"/>
    <n v="228.4"/>
    <n v="913.6"/>
    <s v="United StatesFortune Cookie11421142228.4"/>
    <x v="1"/>
    <s v="2020/06/01"/>
    <s v="2020-06-01"/>
    <x v="1"/>
    <s v="UNI"/>
    <s v="&lt;=  1000"/>
    <s v="&gt;= 1000"/>
    <s v="Fortune Cookie"/>
  </r>
  <r>
    <x v="4"/>
    <x v="1"/>
    <n v="1566"/>
    <n v="1566"/>
    <n v="313.20000000000005"/>
    <n v="1252.8"/>
    <s v="United StatesFortune Cookie15661566313.2"/>
    <x v="3"/>
    <s v="2020/10/01"/>
    <s v="2020-10-01"/>
    <x v="3"/>
    <s v="UNI"/>
    <s v="&gt;=  1000"/>
    <s v="&gt;= 1000"/>
    <s v="Fortune Cookie"/>
  </r>
  <r>
    <x v="4"/>
    <x v="1"/>
    <n v="3627"/>
    <n v="3627"/>
    <n v="725.40000000000009"/>
    <n v="2901.6"/>
    <s v="United StatesFortune Cookie36273627725.4"/>
    <x v="8"/>
    <s v="2020/07/01"/>
    <s v="2020-07-01"/>
    <x v="8"/>
    <s v="UNI"/>
    <s v="&gt;=  1000"/>
    <s v="&gt;=  2000"/>
    <s v="Fortune Cookie"/>
  </r>
  <r>
    <x v="4"/>
    <x v="1"/>
    <n v="2723"/>
    <n v="2723"/>
    <n v="544.6"/>
    <n v="2178.4"/>
    <s v="United StatesFortune Cookie27232723544.6"/>
    <x v="10"/>
    <s v="2020/11/01"/>
    <s v="2020-11-01"/>
    <x v="10"/>
    <s v="UNI"/>
    <s v="&gt;=  1000"/>
    <s v="&gt;=  2000"/>
    <s v="Fortune Cookie"/>
  </r>
  <r>
    <x v="4"/>
    <x v="1"/>
    <n v="1282"/>
    <n v="1282"/>
    <n v="256.40000000000003"/>
    <n v="1025.5999999999999"/>
    <s v="United StatesFortune Cookie12821282256.4"/>
    <x v="1"/>
    <s v="2020/06/01"/>
    <s v="2020-06-01"/>
    <x v="1"/>
    <s v="UNI"/>
    <s v="&gt;=  1000"/>
    <s v="&gt;= 1000"/>
    <s v="Fortune Cookie"/>
  </r>
  <r>
    <x v="4"/>
    <x v="1"/>
    <n v="2797"/>
    <n v="2797"/>
    <n v="559.4"/>
    <n v="2237.6"/>
    <s v="United StatesFortune Cookie27972797559.4"/>
    <x v="2"/>
    <s v="2020/12/01"/>
    <s v="2020-12-01"/>
    <x v="2"/>
    <s v="UNI"/>
    <s v="&gt;=  1000"/>
    <s v="&gt;=  2000"/>
    <s v="Fortune Cookie"/>
  </r>
  <r>
    <x v="4"/>
    <x v="1"/>
    <n v="2328"/>
    <n v="2328"/>
    <n v="465.6"/>
    <n v="1862.4"/>
    <s v="United StatesFortune Cookie23282328465.6"/>
    <x v="6"/>
    <s v="2020/09/01"/>
    <s v="2020-09-01"/>
    <x v="6"/>
    <s v="UNI"/>
    <s v="&gt;=  1000"/>
    <s v="&gt;=  2000"/>
    <s v="Fortune Cookie"/>
  </r>
  <r>
    <x v="4"/>
    <x v="1"/>
    <n v="2313"/>
    <n v="2313"/>
    <n v="462.6"/>
    <n v="1850.4"/>
    <s v="United StatesFortune Cookie23132313462.6"/>
    <x v="7"/>
    <s v="2020/05/01"/>
    <s v="2020-05-01"/>
    <x v="7"/>
    <s v="UNI"/>
    <s v="&gt;=  1000"/>
    <s v="&gt;=  2000"/>
    <s v="Fortune Cookie"/>
  </r>
  <r>
    <x v="4"/>
    <x v="1"/>
    <n v="677"/>
    <n v="677"/>
    <n v="135.4"/>
    <n v="541.6"/>
    <s v="United StatesFortune Cookie677677135.4"/>
    <x v="4"/>
    <s v="2020/03/01"/>
    <s v="2020-03-01"/>
    <x v="4"/>
    <s v="UNI"/>
    <s v="&lt;=  1000"/>
    <s v="&lt;= 1000"/>
    <s v="Fortune Cookie"/>
  </r>
  <r>
    <x v="4"/>
    <x v="1"/>
    <n v="983"/>
    <n v="983"/>
    <n v="196.60000000000002"/>
    <n v="786.4"/>
    <s v="United StatesFortune Cookie983983196.6"/>
    <x v="5"/>
    <s v="2020/01/01"/>
    <s v="2020-01-01"/>
    <x v="5"/>
    <s v="UNI"/>
    <s v="&lt;=  1000"/>
    <s v="&lt;= 1000"/>
    <s v="Fortune Cookie"/>
  </r>
  <r>
    <x v="4"/>
    <x v="1"/>
    <n v="1298"/>
    <n v="1298"/>
    <n v="259.60000000000002"/>
    <n v="1038.4000000000001"/>
    <s v="United StatesFortune Cookie12981298259.6"/>
    <x v="0"/>
    <s v="2020/02/01"/>
    <s v="2020-02-01"/>
    <x v="0"/>
    <s v="UNI"/>
    <s v="&gt;=  1000"/>
    <s v="&gt;= 1000"/>
    <s v="Fortune Cookie"/>
  </r>
  <r>
    <x v="4"/>
    <x v="2"/>
    <n v="1953"/>
    <n v="9765"/>
    <n v="4296.6000000000004"/>
    <n v="5468.4"/>
    <s v="United StatesOatmeal Raisin195397654296.6"/>
    <x v="11"/>
    <s v="2020/04/01"/>
    <s v="2020-04-01"/>
    <x v="11"/>
    <s v="UNI"/>
    <s v="&gt;=  5000"/>
    <s v="&gt;= 1000"/>
    <s v="Oatmeal Raisin"/>
  </r>
  <r>
    <x v="4"/>
    <x v="2"/>
    <n v="2141"/>
    <n v="10705"/>
    <n v="4710.2000000000007"/>
    <n v="5994.7999999999993"/>
    <s v="United StatesOatmeal Raisin2141107054710.2"/>
    <x v="9"/>
    <s v="2020/08/01"/>
    <s v="2020-08-01"/>
    <x v="9"/>
    <s v="UNI"/>
    <s v="&gt;=  5000"/>
    <s v="&gt;=  2000"/>
    <s v="Oatmeal Raisin"/>
  </r>
  <r>
    <x v="4"/>
    <x v="2"/>
    <n v="1143"/>
    <n v="5715"/>
    <n v="2514.6000000000004"/>
    <n v="3200.3999999999996"/>
    <s v="United StatesOatmeal Raisin114357152514.6"/>
    <x v="3"/>
    <s v="2020/10/01"/>
    <s v="2020-10-01"/>
    <x v="3"/>
    <s v="UNI"/>
    <s v="&gt;=  1000"/>
    <s v="&gt;= 1000"/>
    <s v="Oatmeal Raisin"/>
  </r>
  <r>
    <x v="4"/>
    <x v="2"/>
    <n v="615"/>
    <n v="3075"/>
    <n v="1353"/>
    <n v="1722"/>
    <s v="United StatesOatmeal Raisin61530751353"/>
    <x v="2"/>
    <s v="2020/12/01"/>
    <s v="2020-12-01"/>
    <x v="2"/>
    <s v="UNI"/>
    <s v="&gt;=  1000"/>
    <s v="&lt;= 1000"/>
    <s v="Oatmeal Raisin"/>
  </r>
  <r>
    <x v="4"/>
    <x v="2"/>
    <n v="1236"/>
    <n v="6180"/>
    <n v="2719.2000000000003"/>
    <n v="3460.7999999999997"/>
    <s v="United StatesOatmeal Raisin123661802719.2"/>
    <x v="10"/>
    <s v="2020/11/01"/>
    <s v="2020-11-01"/>
    <x v="10"/>
    <s v="UNI"/>
    <s v="&gt;=  1000"/>
    <s v="&gt;= 1000"/>
    <s v="Oatmeal Raisin"/>
  </r>
  <r>
    <x v="4"/>
    <x v="2"/>
    <n v="1372"/>
    <n v="6860"/>
    <n v="3018.4"/>
    <n v="3841.6"/>
    <s v="United StatesOatmeal Raisin137268603018.4"/>
    <x v="2"/>
    <s v="2020/12/01"/>
    <s v="2020-12-01"/>
    <x v="2"/>
    <s v="UNI"/>
    <s v="&gt;=  1000"/>
    <s v="&gt;= 1000"/>
    <s v="Oatmeal Raisin"/>
  </r>
  <r>
    <x v="4"/>
    <x v="2"/>
    <n v="1282"/>
    <n v="6410"/>
    <n v="2820.4"/>
    <n v="3589.6"/>
    <s v="United StatesOatmeal Raisin128264102820.4"/>
    <x v="1"/>
    <s v="2020/06/01"/>
    <s v="2020-06-01"/>
    <x v="1"/>
    <s v="UNI"/>
    <s v="&gt;=  1000"/>
    <s v="&gt;= 1000"/>
    <s v="Oatmeal Raisin"/>
  </r>
  <r>
    <x v="4"/>
    <x v="2"/>
    <n v="2907"/>
    <n v="14535"/>
    <n v="6395.4000000000005"/>
    <n v="8139.5999999999995"/>
    <s v="United StatesOatmeal Raisin2907145356395.4"/>
    <x v="1"/>
    <s v="2020/06/01"/>
    <s v="2020-06-01"/>
    <x v="1"/>
    <s v="UNI"/>
    <s v="&gt;=  5000"/>
    <s v="&gt;=  2000"/>
    <s v="Oatmeal Raisin"/>
  </r>
  <r>
    <x v="4"/>
    <x v="2"/>
    <n v="2071"/>
    <n v="10355"/>
    <n v="4556.2000000000007"/>
    <n v="5798.7999999999993"/>
    <s v="United StatesOatmeal Raisin2071103554556.2"/>
    <x v="6"/>
    <s v="2020/09/01"/>
    <s v="2020-09-01"/>
    <x v="6"/>
    <s v="UNI"/>
    <s v="&gt;=  5000"/>
    <s v="&gt;=  2000"/>
    <s v="Oatmeal Raisin"/>
  </r>
  <r>
    <x v="4"/>
    <x v="2"/>
    <n v="579"/>
    <n v="2895"/>
    <n v="1273.8000000000002"/>
    <n v="1621.1999999999998"/>
    <s v="United StatesOatmeal Raisin57928951273.8"/>
    <x v="5"/>
    <s v="2020/01/01"/>
    <s v="2020-01-01"/>
    <x v="5"/>
    <s v="UNI"/>
    <s v="&gt;=  1000"/>
    <s v="&lt;= 1000"/>
    <s v="Oatmeal Raisin"/>
  </r>
  <r>
    <x v="4"/>
    <x v="2"/>
    <n v="2993"/>
    <n v="14965"/>
    <n v="6584.6"/>
    <n v="8380.4"/>
    <s v="United StatesOatmeal Raisin2993149656584.6"/>
    <x v="4"/>
    <s v="2020/03/01"/>
    <s v="2020-03-01"/>
    <x v="4"/>
    <s v="UNI"/>
    <s v="&gt;=  5000"/>
    <s v="&gt;=  2000"/>
    <s v="Oatmeal Raisin"/>
  </r>
  <r>
    <x v="4"/>
    <x v="2"/>
    <n v="3200"/>
    <n v="16000"/>
    <n v="7040.0000000000009"/>
    <n v="8960"/>
    <s v="United StatesOatmeal Raisin3200160007040"/>
    <x v="8"/>
    <s v="2020/07/01"/>
    <s v="2020-07-01"/>
    <x v="8"/>
    <s v="UNI"/>
    <s v="&gt;=  5000"/>
    <s v="&gt;=  2000"/>
    <s v="Oatmeal Raisin"/>
  </r>
  <r>
    <x v="4"/>
    <x v="2"/>
    <n v="270"/>
    <n v="1350"/>
    <n v="594"/>
    <n v="756"/>
    <s v="United StatesOatmeal Raisin2701350594"/>
    <x v="0"/>
    <s v="2020/02/01"/>
    <s v="2020-02-01"/>
    <x v="0"/>
    <s v="UNI"/>
    <s v="&lt;=  1000"/>
    <s v="&lt;= 1000"/>
    <s v="Oatmeal Raisin"/>
  </r>
  <r>
    <x v="4"/>
    <x v="2"/>
    <n v="2844"/>
    <n v="14220"/>
    <n v="6256.8"/>
    <n v="7963.2"/>
    <s v="United StatesOatmeal Raisin2844142206256.8"/>
    <x v="7"/>
    <s v="2020/05/01"/>
    <s v="2020-05-01"/>
    <x v="7"/>
    <s v="UNI"/>
    <s v="&gt;=  5000"/>
    <s v="&gt;=  2000"/>
    <s v="Oatmeal Raisin"/>
  </r>
  <r>
    <x v="4"/>
    <x v="2"/>
    <n v="2914"/>
    <n v="14570"/>
    <n v="6410.8"/>
    <n v="8159.2"/>
    <s v="United StatesOatmeal Raisin2914145706410.8"/>
    <x v="3"/>
    <s v="2020/10/01"/>
    <s v="2020-10-01"/>
    <x v="3"/>
    <s v="UNI"/>
    <s v="&gt;=  5000"/>
    <s v="&gt;=  2000"/>
    <s v="Oatmeal Raisin"/>
  </r>
  <r>
    <x v="4"/>
    <x v="3"/>
    <n v="1858"/>
    <n v="7432"/>
    <n v="2787"/>
    <n v="4645"/>
    <s v="United StatesSnickerdoodle185874322787"/>
    <x v="0"/>
    <s v="2020/02/01"/>
    <s v="2020-02-01"/>
    <x v="0"/>
    <s v="UNI"/>
    <s v="&gt;=  1000"/>
    <s v="&gt;= 1000"/>
    <s v="Snickerdoodle"/>
  </r>
  <r>
    <x v="4"/>
    <x v="3"/>
    <n v="2529"/>
    <n v="10116"/>
    <n v="3793.5"/>
    <n v="6322.5"/>
    <s v="United StatesSnickerdoodle2529101163793.5"/>
    <x v="8"/>
    <s v="2020/07/01"/>
    <s v="2020-07-01"/>
    <x v="8"/>
    <s v="UNI"/>
    <s v="&gt;=  5000"/>
    <s v="&gt;=  2000"/>
    <s v="Snickerdoodle"/>
  </r>
  <r>
    <x v="4"/>
    <x v="3"/>
    <n v="1947"/>
    <n v="7788"/>
    <n v="2920.5"/>
    <n v="4867.5"/>
    <s v="United StatesSnickerdoodle194777882920.5"/>
    <x v="6"/>
    <s v="2020/09/01"/>
    <s v="2020-09-01"/>
    <x v="6"/>
    <s v="UNI"/>
    <s v="&gt;=  1000"/>
    <s v="&gt;= 1000"/>
    <s v="Snickerdoodle"/>
  </r>
  <r>
    <x v="4"/>
    <x v="3"/>
    <n v="274"/>
    <n v="1096"/>
    <n v="411"/>
    <n v="685"/>
    <s v="United StatesSnickerdoodle2741096411"/>
    <x v="2"/>
    <s v="2020/12/01"/>
    <s v="2020-12-01"/>
    <x v="2"/>
    <s v="UNI"/>
    <s v="&lt;=  1000"/>
    <s v="&lt;= 1000"/>
    <s v="Snickerdoodle"/>
  </r>
  <r>
    <x v="4"/>
    <x v="3"/>
    <n v="991"/>
    <n v="3964"/>
    <n v="1486.5"/>
    <n v="2477.5"/>
    <s v="United StatesSnickerdoodle99139641486.5"/>
    <x v="1"/>
    <s v="2020/06/01"/>
    <s v="2020-06-01"/>
    <x v="1"/>
    <s v="UNI"/>
    <s v="&gt;=  1000"/>
    <s v="&lt;= 1000"/>
    <s v="Snickerdoodle"/>
  </r>
  <r>
    <x v="4"/>
    <x v="3"/>
    <n v="570"/>
    <n v="2280"/>
    <n v="855"/>
    <n v="1425"/>
    <s v="United StatesSnickerdoodle5702280855"/>
    <x v="2"/>
    <s v="2020/12/01"/>
    <s v="2020-12-01"/>
    <x v="2"/>
    <s v="UNI"/>
    <s v="&gt;=  1000"/>
    <s v="&lt;= 1000"/>
    <s v="Snickerdoodle"/>
  </r>
  <r>
    <x v="4"/>
    <x v="3"/>
    <n v="1118"/>
    <n v="4472"/>
    <n v="1677"/>
    <n v="2795"/>
    <s v="United StatesSnickerdoodle111844721677"/>
    <x v="5"/>
    <s v="2020/01/01"/>
    <s v="2020-01-01"/>
    <x v="5"/>
    <s v="UNI"/>
    <s v="&gt;=  1000"/>
    <s v="&gt;= 1000"/>
    <s v="Snickerdoodle"/>
  </r>
  <r>
    <x v="4"/>
    <x v="3"/>
    <n v="2030"/>
    <n v="8120"/>
    <n v="3045"/>
    <n v="5075"/>
    <s v="United StatesSnickerdoodle203081203045"/>
    <x v="10"/>
    <s v="2020/11/01"/>
    <s v="2020-11-01"/>
    <x v="10"/>
    <s v="UNI"/>
    <s v="&gt;=  5000"/>
    <s v="&gt;=  2000"/>
    <s v="Snickerdoodle"/>
  </r>
  <r>
    <x v="4"/>
    <x v="3"/>
    <n v="1761"/>
    <n v="7044"/>
    <n v="2641.5"/>
    <n v="4402.5"/>
    <s v="United StatesSnickerdoodle176170442641.5"/>
    <x v="4"/>
    <s v="2020/03/01"/>
    <s v="2020-03-01"/>
    <x v="4"/>
    <s v="UNI"/>
    <s v="&gt;=  1000"/>
    <s v="&gt;= 1000"/>
    <s v="Snickerdoodle"/>
  </r>
  <r>
    <x v="4"/>
    <x v="3"/>
    <n v="3446"/>
    <n v="13784"/>
    <n v="5169"/>
    <n v="8615"/>
    <s v="United StatesSnickerdoodle3446137845169"/>
    <x v="11"/>
    <s v="2020/04/01"/>
    <s v="2020-04-01"/>
    <x v="11"/>
    <s v="UNI"/>
    <s v="&gt;=  5000"/>
    <s v="&gt;=  2000"/>
    <s v="Snickerdoodle"/>
  </r>
  <r>
    <x v="4"/>
    <x v="3"/>
    <n v="2567"/>
    <n v="10268"/>
    <n v="3850.5"/>
    <n v="6417.5"/>
    <s v="United StatesSnickerdoodle2567102683850.5"/>
    <x v="1"/>
    <s v="2020/06/01"/>
    <s v="2020-06-01"/>
    <x v="1"/>
    <s v="UNI"/>
    <s v="&gt;=  5000"/>
    <s v="&gt;=  2000"/>
    <s v="Snickerdoodle"/>
  </r>
  <r>
    <x v="4"/>
    <x v="3"/>
    <n v="1743"/>
    <n v="6972"/>
    <n v="2614.5"/>
    <n v="4357.5"/>
    <s v="United StatesSnickerdoodle174369722614.5"/>
    <x v="7"/>
    <s v="2020/05/01"/>
    <s v="2020-05-01"/>
    <x v="7"/>
    <s v="UNI"/>
    <s v="&gt;=  1000"/>
    <s v="&gt;= 1000"/>
    <s v="Snickerdoodle"/>
  </r>
  <r>
    <x v="4"/>
    <x v="3"/>
    <n v="1010"/>
    <n v="4040"/>
    <n v="1515"/>
    <n v="2525"/>
    <s v="United StatesSnickerdoodle101040401515"/>
    <x v="3"/>
    <s v="2020/10/01"/>
    <s v="2020-10-01"/>
    <x v="3"/>
    <s v="UNI"/>
    <s v="&gt;=  1000"/>
    <s v="&gt;= 1000"/>
    <s v="Snickerdoodle"/>
  </r>
  <r>
    <x v="4"/>
    <x v="4"/>
    <n v="727"/>
    <n v="2181"/>
    <n v="908.75"/>
    <n v="1272.25"/>
    <s v="United StatesSugar7272181908.75"/>
    <x v="1"/>
    <s v="2020/06/01"/>
    <s v="2020-06-01"/>
    <x v="1"/>
    <s v="UNI"/>
    <s v="&gt;=  1000"/>
    <s v="&lt;= 1000"/>
    <s v="Sugar"/>
  </r>
  <r>
    <x v="4"/>
    <x v="4"/>
    <n v="2844"/>
    <n v="8532"/>
    <n v="3555"/>
    <n v="4977"/>
    <s v="United StatesSugar284485323555"/>
    <x v="0"/>
    <s v="2020/02/01"/>
    <s v="2020-02-01"/>
    <x v="0"/>
    <s v="UNI"/>
    <s v="&gt;=  1000"/>
    <s v="&gt;=  2000"/>
    <s v="Sugar"/>
  </r>
  <r>
    <x v="4"/>
    <x v="4"/>
    <n v="2663"/>
    <n v="7989"/>
    <n v="3328.75"/>
    <n v="4660.25"/>
    <s v="United StatesSugar266379893328.75"/>
    <x v="2"/>
    <s v="2020/12/01"/>
    <s v="2020-12-01"/>
    <x v="2"/>
    <s v="UNI"/>
    <s v="&gt;=  1000"/>
    <s v="&gt;=  2000"/>
    <s v="Sugar"/>
  </r>
  <r>
    <x v="4"/>
    <x v="4"/>
    <n v="570"/>
    <n v="1710"/>
    <n v="712.5"/>
    <n v="997.5"/>
    <s v="United StatesSugar5701710712.5"/>
    <x v="2"/>
    <s v="2020/12/01"/>
    <s v="2020-12-01"/>
    <x v="2"/>
    <s v="UNI"/>
    <s v="&lt;=  1000"/>
    <s v="&lt;= 1000"/>
    <s v="Sugar"/>
  </r>
  <r>
    <x v="4"/>
    <x v="4"/>
    <n v="1153"/>
    <n v="3459"/>
    <n v="1441.25"/>
    <n v="2017.75"/>
    <s v="United StatesSugar115334591441.25"/>
    <x v="3"/>
    <s v="2020/10/01"/>
    <s v="2020-10-01"/>
    <x v="3"/>
    <s v="UNI"/>
    <s v="&gt;=  1000"/>
    <s v="&gt;= 1000"/>
    <s v="Sugar"/>
  </r>
  <r>
    <x v="4"/>
    <x v="4"/>
    <n v="437"/>
    <n v="1311"/>
    <n v="546.25"/>
    <n v="764.75"/>
    <s v="United StatesSugar4371311546.25"/>
    <x v="8"/>
    <s v="2020/07/01"/>
    <s v="2020-07-01"/>
    <x v="8"/>
    <s v="UNI"/>
    <s v="&lt;=  1000"/>
    <s v="&lt;= 1000"/>
    <s v="Sugar"/>
  </r>
  <r>
    <x v="4"/>
    <x v="4"/>
    <n v="1956"/>
    <n v="5868"/>
    <n v="2445"/>
    <n v="3423"/>
    <s v="United StatesSugar195658682445"/>
    <x v="5"/>
    <s v="2020/01/01"/>
    <s v="2020-01-01"/>
    <x v="5"/>
    <s v="UNI"/>
    <s v="&gt;=  1000"/>
    <s v="&gt;= 1000"/>
    <s v="Sugar"/>
  </r>
  <r>
    <x v="4"/>
    <x v="4"/>
    <n v="1352"/>
    <n v="4056"/>
    <n v="1690"/>
    <n v="2366"/>
    <s v="United StatesSugar135240561690"/>
    <x v="11"/>
    <s v="2020/04/01"/>
    <s v="2020-04-01"/>
    <x v="11"/>
    <s v="UNI"/>
    <s v="&gt;=  1000"/>
    <s v="&gt;= 1000"/>
    <s v="Sugar"/>
  </r>
  <r>
    <x v="4"/>
    <x v="4"/>
    <n v="1867"/>
    <n v="5601"/>
    <n v="2333.75"/>
    <n v="3267.25"/>
    <s v="United StatesSugar186756012333.75"/>
    <x v="6"/>
    <s v="2020/09/01"/>
    <s v="2020-09-01"/>
    <x v="6"/>
    <s v="UNI"/>
    <s v="&gt;=  1000"/>
    <s v="&gt;= 1000"/>
    <s v="Sugar"/>
  </r>
  <r>
    <x v="4"/>
    <x v="4"/>
    <n v="2807"/>
    <n v="8421"/>
    <n v="3508.75"/>
    <n v="4912.25"/>
    <s v="United StatesSugar280784213508.75"/>
    <x v="9"/>
    <s v="2020/08/01"/>
    <s v="2020-08-01"/>
    <x v="9"/>
    <s v="UNI"/>
    <s v="&gt;=  1000"/>
    <s v="&gt;=  2000"/>
    <s v="Sugar"/>
  </r>
  <r>
    <x v="4"/>
    <x v="4"/>
    <n v="1579"/>
    <n v="4737"/>
    <n v="1973.75"/>
    <n v="2763.25"/>
    <s v="United StatesSugar157947371973.75"/>
    <x v="4"/>
    <s v="2020/03/01"/>
    <s v="2020-03-01"/>
    <x v="4"/>
    <s v="UNI"/>
    <s v="&gt;=  1000"/>
    <s v="&gt;= 1000"/>
    <s v="Sugar"/>
  </r>
  <r>
    <x v="4"/>
    <x v="4"/>
    <n v="986"/>
    <n v="2958"/>
    <n v="1232.5"/>
    <n v="1725.5"/>
    <s v="United StatesSugar98629581232.5"/>
    <x v="3"/>
    <s v="2020/10/01"/>
    <s v="2020-10-01"/>
    <x v="3"/>
    <s v="UNI"/>
    <s v="&gt;=  1000"/>
    <s v="&lt;= 1000"/>
    <s v="Sugar"/>
  </r>
  <r>
    <x v="4"/>
    <x v="4"/>
    <n v="2387"/>
    <n v="7161"/>
    <n v="2983.75"/>
    <n v="4177.25"/>
    <s v="United StatesSugar238771612983.75"/>
    <x v="10"/>
    <s v="2020/11/01"/>
    <s v="2020-11-01"/>
    <x v="10"/>
    <s v="UNI"/>
    <s v="&gt;=  1000"/>
    <s v="&gt;=  2000"/>
    <s v="Sugar"/>
  </r>
  <r>
    <x v="4"/>
    <x v="4"/>
    <n v="2567"/>
    <n v="7701"/>
    <n v="3208.75"/>
    <n v="4492.25"/>
    <s v="United StatesSugar256777013208.75"/>
    <x v="1"/>
    <s v="2020/06/01"/>
    <s v="2020-06-01"/>
    <x v="1"/>
    <s v="UNI"/>
    <s v="&gt;=  1000"/>
    <s v="&gt;=  2000"/>
    <s v="Sugar"/>
  </r>
  <r>
    <x v="4"/>
    <x v="4"/>
    <n v="2541"/>
    <n v="7623"/>
    <n v="3176.25"/>
    <n v="4446.75"/>
    <s v="United StatesSugar254176233176.25"/>
    <x v="9"/>
    <s v="2020/08/01"/>
    <s v="2020-08-01"/>
    <x v="9"/>
    <s v="UNI"/>
    <s v="&gt;=  1000"/>
    <s v="&gt;=  2000"/>
    <s v="Sugar"/>
  </r>
  <r>
    <x v="4"/>
    <x v="4"/>
    <n v="1010"/>
    <n v="3030"/>
    <n v="1262.5"/>
    <n v="1767.5"/>
    <s v="United StatesSugar101030301262.5"/>
    <x v="3"/>
    <s v="2020/10/01"/>
    <s v="2020-10-01"/>
    <x v="3"/>
    <s v="UNI"/>
    <s v="&gt;=  1000"/>
    <s v="&gt;= 1000"/>
    <s v="Sugar"/>
  </r>
  <r>
    <x v="4"/>
    <x v="4"/>
    <n v="1806"/>
    <n v="5418"/>
    <n v="2257.5"/>
    <n v="3160.5"/>
    <s v="United StatesSugar180654182257.5"/>
    <x v="7"/>
    <s v="2020/05/01"/>
    <s v="2020-05-01"/>
    <x v="7"/>
    <s v="UNI"/>
    <s v="&gt;=  1000"/>
    <s v="&gt;= 1000"/>
    <s v="Sugar"/>
  </r>
  <r>
    <x v="4"/>
    <x v="5"/>
    <n v="2821"/>
    <n v="16926"/>
    <n v="7757.75"/>
    <n v="9168.25"/>
    <s v="United StatesWhite Chocolate Macadamia Nut2821169267757.75"/>
    <x v="9"/>
    <s v="2020/08/01"/>
    <s v="2020-08-01"/>
    <x v="9"/>
    <s v="UNI"/>
    <s v="&gt;=  5000"/>
    <s v="&gt;=  2000"/>
    <s v="White Chocolate Macadamia Nut"/>
  </r>
  <r>
    <x v="4"/>
    <x v="5"/>
    <n v="1566"/>
    <n v="9396"/>
    <n v="4306.5"/>
    <n v="5089.5"/>
    <s v="United StatesWhite Chocolate Macadamia Nut156693964306.5"/>
    <x v="3"/>
    <s v="2020/10/01"/>
    <s v="2020-10-01"/>
    <x v="3"/>
    <s v="UNI"/>
    <s v="&gt;=  5000"/>
    <s v="&gt;= 1000"/>
    <s v="White Chocolate Macadamia Nut"/>
  </r>
  <r>
    <x v="4"/>
    <x v="5"/>
    <n v="1465"/>
    <n v="8790"/>
    <n v="4028.75"/>
    <n v="4761.25"/>
    <s v="United StatesWhite Chocolate Macadamia Nut146587904028.75"/>
    <x v="4"/>
    <s v="2020/03/01"/>
    <s v="2020-03-01"/>
    <x v="4"/>
    <s v="UNI"/>
    <s v="&gt;=  1000"/>
    <s v="&gt;= 1000"/>
    <s v="White Chocolate Macadamia Nut"/>
  </r>
  <r>
    <x v="4"/>
    <x v="5"/>
    <n v="555"/>
    <n v="3330"/>
    <n v="1526.25"/>
    <n v="1803.75"/>
    <s v="United StatesWhite Chocolate Macadamia Nut55533301526.25"/>
    <x v="5"/>
    <s v="2020/01/01"/>
    <s v="2020-01-01"/>
    <x v="5"/>
    <s v="UNI"/>
    <s v="&gt;=  1000"/>
    <s v="&lt;= 1000"/>
    <s v="White Chocolate Macadamia Nut"/>
  </r>
  <r>
    <x v="4"/>
    <x v="5"/>
    <n v="602"/>
    <n v="3612"/>
    <n v="1655.5"/>
    <n v="1956.5"/>
    <s v="United StatesWhite Chocolate Macadamia Nut60236121655.5"/>
    <x v="1"/>
    <s v="2020/06/01"/>
    <s v="2020-06-01"/>
    <x v="1"/>
    <s v="UNI"/>
    <s v="&gt;=  1000"/>
    <s v="&lt;= 1000"/>
    <s v="White Chocolate Macadamia Nut"/>
  </r>
  <r>
    <x v="4"/>
    <x v="5"/>
    <n v="2832"/>
    <n v="16992"/>
    <n v="7788"/>
    <n v="9204"/>
    <s v="United StatesWhite Chocolate Macadamia Nut2832169927788"/>
    <x v="9"/>
    <s v="2020/08/01"/>
    <s v="2020-08-01"/>
    <x v="9"/>
    <s v="UNI"/>
    <s v="&gt;=  5000"/>
    <s v="&gt;=  2000"/>
    <s v="White Chocolate Macadamia Nut"/>
  </r>
  <r>
    <x v="4"/>
    <x v="5"/>
    <n v="861"/>
    <n v="5166"/>
    <n v="2367.75"/>
    <n v="2798.25"/>
    <s v="United StatesWhite Chocolate Macadamia Nut86151662367.75"/>
    <x v="3"/>
    <s v="2020/10/01"/>
    <s v="2020-10-01"/>
    <x v="3"/>
    <s v="UNI"/>
    <s v="&gt;=  1000"/>
    <s v="&lt;= 1000"/>
    <s v="White Chocolate Macadamia Nut"/>
  </r>
  <r>
    <x v="4"/>
    <x v="5"/>
    <n v="2755"/>
    <n v="16530"/>
    <n v="7576.25"/>
    <n v="8953.75"/>
    <s v="United StatesWhite Chocolate Macadamia Nut2755165307576.25"/>
    <x v="0"/>
    <s v="2020/02/01"/>
    <s v="2020-02-01"/>
    <x v="0"/>
    <s v="UNI"/>
    <s v="&gt;=  5000"/>
    <s v="&gt;=  2000"/>
    <s v="White Chocolate Macadamia Nut"/>
  </r>
  <r>
    <x v="4"/>
    <x v="5"/>
    <n v="547"/>
    <n v="3282"/>
    <n v="1504.25"/>
    <n v="1777.75"/>
    <s v="United StatesWhite Chocolate Macadamia Nut54732821504.25"/>
    <x v="10"/>
    <s v="2020/11/01"/>
    <s v="2020-11-01"/>
    <x v="10"/>
    <s v="UNI"/>
    <s v="&gt;=  1000"/>
    <s v="&lt;= 1000"/>
    <s v="White Chocolate Macadamia Nut"/>
  </r>
  <r>
    <x v="4"/>
    <x v="5"/>
    <n v="1372"/>
    <n v="8232"/>
    <n v="3773"/>
    <n v="4459"/>
    <s v="United StatesWhite Chocolate Macadamia Nut137282323773"/>
    <x v="2"/>
    <s v="2020/12/01"/>
    <s v="2020-12-01"/>
    <x v="2"/>
    <s v="UNI"/>
    <s v="&gt;=  1000"/>
    <s v="&gt;= 1000"/>
    <s v="White Chocolate Macadamia Nut"/>
  </r>
  <r>
    <x v="4"/>
    <x v="5"/>
    <n v="2907"/>
    <n v="17442"/>
    <n v="7994.25"/>
    <n v="9447.75"/>
    <s v="United StatesWhite Chocolate Macadamia Nut2907174427994.25"/>
    <x v="1"/>
    <s v="2020/06/01"/>
    <s v="2020-06-01"/>
    <x v="1"/>
    <s v="UNI"/>
    <s v="&gt;=  5000"/>
    <s v="&gt;=  2000"/>
    <s v="White Chocolate Macadamia Nut"/>
  </r>
  <r>
    <x v="4"/>
    <x v="5"/>
    <n v="790"/>
    <n v="4740"/>
    <n v="2172.5"/>
    <n v="2567.5"/>
    <s v="United StatesWhite Chocolate Macadamia Nut79047402172.5"/>
    <x v="7"/>
    <s v="2020/05/01"/>
    <s v="2020-05-01"/>
    <x v="7"/>
    <s v="UNI"/>
    <s v="&gt;=  1000"/>
    <s v="&lt;= 1000"/>
    <s v="White Chocolate Macadamia Nut"/>
  </r>
  <r>
    <x v="4"/>
    <x v="5"/>
    <n v="1596"/>
    <n v="9576"/>
    <n v="4389"/>
    <n v="5187"/>
    <s v="United StatesWhite Chocolate Macadamia Nut159695764389"/>
    <x v="6"/>
    <s v="2020/09/01"/>
    <s v="2020-09-01"/>
    <x v="6"/>
    <s v="UNI"/>
    <s v="&gt;=  5000"/>
    <s v="&gt;= 1000"/>
    <s v="White Chocolate Macadamia Nut"/>
  </r>
  <r>
    <x v="4"/>
    <x v="5"/>
    <n v="986"/>
    <n v="5916"/>
    <n v="2711.5"/>
    <n v="3204.5"/>
    <s v="United StatesWhite Chocolate Macadamia Nut98659162711.5"/>
    <x v="3"/>
    <s v="2020/10/01"/>
    <s v="2020-10-01"/>
    <x v="3"/>
    <s v="UNI"/>
    <s v="&gt;=  1000"/>
    <s v="&lt;= 1000"/>
    <s v="White Chocolate Macadamia Nut"/>
  </r>
  <r>
    <x v="4"/>
    <x v="5"/>
    <n v="606"/>
    <n v="3636"/>
    <n v="1666.5"/>
    <n v="1969.5"/>
    <s v="United StatesWhite Chocolate Macadamia Nut60636361666.5"/>
    <x v="11"/>
    <s v="2020/04/01"/>
    <s v="2020-04-01"/>
    <x v="11"/>
    <s v="UNI"/>
    <s v="&gt;=  1000"/>
    <s v="&lt;= 1000"/>
    <s v="White Chocolate Macadamia Nut"/>
  </r>
  <r>
    <x v="4"/>
    <x v="5"/>
    <n v="2460"/>
    <n v="14760"/>
    <n v="6765"/>
    <n v="7995"/>
    <s v="United StatesWhite Chocolate Macadamia Nut2460147606765"/>
    <x v="8"/>
    <s v="2020/07/01"/>
    <s v="2020-07-01"/>
    <x v="8"/>
    <s v="UNI"/>
    <s v="&gt;=  5000"/>
    <s v="&gt;=  2000"/>
    <s v="White Chocolate Macadamia Nut"/>
  </r>
  <r>
    <x v="4"/>
    <x v="5"/>
    <n v="914"/>
    <n v="5484"/>
    <n v="2513.5"/>
    <n v="2970.5"/>
    <s v="United StatesWhite Chocolate Macadamia Nut91454842513.5"/>
    <x v="2"/>
    <s v="2020/12/01"/>
    <s v="2020-12-01"/>
    <x v="2"/>
    <s v="UNI"/>
    <s v="&gt;=  1000"/>
    <s v="&lt;= 1000"/>
    <s v="White Chocolate Macadamia Nu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A5D6F-A8DF-444F-9847-6052C974C2F4}" name="PivotTable5" cacheId="8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15">
    <pivotField axis="axisRow"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numFmtId="1" showAll="0"/>
    <pivotField numFmtId="167" showAll="0"/>
    <pivotField numFmtId="167" showAll="0"/>
    <pivotField dataField="1" numFmtId="167" showAll="0"/>
    <pivotField showAll="0"/>
    <pivotField numFmtId="169" showAll="0">
      <items count="13">
        <item x="5"/>
        <item x="0"/>
        <item x="4"/>
        <item x="11"/>
        <item x="7"/>
        <item x="1"/>
        <item x="8"/>
        <item x="9"/>
        <item x="6"/>
        <item x="3"/>
        <item x="10"/>
        <item x="2"/>
        <item t="default"/>
      </items>
    </pivotField>
    <pivotField showAll="0"/>
    <pivotField showAll="0"/>
    <pivotField showAll="0"/>
    <pivotField showAll="0"/>
    <pivotField showAll="0"/>
    <pivotField showAll="0"/>
    <pivotField showAll="0"/>
  </pivotFields>
  <rowFields count="1">
    <field x="0"/>
  </rowFields>
  <rowItems count="6">
    <i>
      <x v="1"/>
    </i>
    <i>
      <x/>
    </i>
    <i>
      <x v="4"/>
    </i>
    <i>
      <x v="3"/>
    </i>
    <i>
      <x v="2"/>
    </i>
    <i t="grand">
      <x/>
    </i>
  </rowItems>
  <colFields count="1">
    <field x="1"/>
  </colFields>
  <colItems count="7">
    <i>
      <x/>
    </i>
    <i>
      <x v="1"/>
    </i>
    <i>
      <x v="2"/>
    </i>
    <i>
      <x v="3"/>
    </i>
    <i>
      <x v="4"/>
    </i>
    <i>
      <x v="5"/>
    </i>
    <i t="grand">
      <x/>
    </i>
  </colItems>
  <dataFields count="1">
    <dataField name="Sum of Profit" fld="5" baseField="0" baseItem="0"/>
  </dataFields>
  <formats count="12">
    <format dxfId="156">
      <pivotArea collapsedLevelsAreSubtotals="1" fieldPosition="0">
        <references count="1">
          <reference field="0" count="0"/>
        </references>
      </pivotArea>
    </format>
    <format dxfId="155">
      <pivotArea type="all" dataOnly="0" outline="0" fieldPosition="0"/>
    </format>
    <format dxfId="154">
      <pivotArea outline="0" collapsedLevelsAreSubtotals="1" fieldPosition="0"/>
    </format>
    <format dxfId="153">
      <pivotArea type="origin" dataOnly="0" labelOnly="1" outline="0" fieldPosition="0"/>
    </format>
    <format dxfId="152">
      <pivotArea field="1" type="button" dataOnly="0" labelOnly="1" outline="0" axis="axisCol" fieldPosition="0"/>
    </format>
    <format dxfId="151">
      <pivotArea type="topRight" dataOnly="0" labelOnly="1" outline="0" fieldPosition="0"/>
    </format>
    <format dxfId="150">
      <pivotArea field="0" type="button" dataOnly="0" labelOnly="1" outline="0" axis="axisRow" fieldPosition="0"/>
    </format>
    <format dxfId="149">
      <pivotArea dataOnly="0" labelOnly="1" fieldPosition="0">
        <references count="1">
          <reference field="0" count="0"/>
        </references>
      </pivotArea>
    </format>
    <format dxfId="148">
      <pivotArea dataOnly="0" labelOnly="1" grandRow="1" outline="0" fieldPosition="0"/>
    </format>
    <format dxfId="147">
      <pivotArea dataOnly="0" labelOnly="1" fieldPosition="0">
        <references count="1">
          <reference field="1" count="0"/>
        </references>
      </pivotArea>
    </format>
    <format dxfId="146">
      <pivotArea dataOnly="0" labelOnly="1" grandCol="1" outline="0" fieldPosition="0"/>
    </format>
    <format dxfId="145">
      <pivotArea grandRow="1" outline="0" collapsedLevelsAreSubtotals="1"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0"/>
          </reference>
          <reference field="1" count="1" selected="0">
            <x v="1"/>
          </reference>
        </references>
      </pivotArea>
    </chartFormat>
    <chartFormat chart="0" format="8">
      <pivotArea type="data" outline="0" fieldPosition="0">
        <references count="3">
          <reference field="4294967294" count="1" selected="0">
            <x v="0"/>
          </reference>
          <reference field="0" count="1" selected="0">
            <x v="0"/>
          </reference>
          <reference field="1" count="1" selected="0">
            <x v="2"/>
          </reference>
        </references>
      </pivotArea>
    </chartFormat>
    <chartFormat chart="0" format="9">
      <pivotArea type="data" outline="0" fieldPosition="0">
        <references count="3">
          <reference field="4294967294" count="1" selected="0">
            <x v="0"/>
          </reference>
          <reference field="0" count="1" selected="0">
            <x v="0"/>
          </reference>
          <reference field="1" count="1" selected="0">
            <x v="3"/>
          </reference>
        </references>
      </pivotArea>
    </chartFormat>
    <chartFormat chart="0" format="10">
      <pivotArea type="data" outline="0" fieldPosition="0">
        <references count="3">
          <reference field="4294967294" count="1" selected="0">
            <x v="0"/>
          </reference>
          <reference field="0" count="1" selected="0">
            <x v="0"/>
          </reference>
          <reference field="1" count="1" selected="0">
            <x v="4"/>
          </reference>
        </references>
      </pivotArea>
    </chartFormat>
    <chartFormat chart="0" format="11">
      <pivotArea type="data" outline="0" fieldPosition="0">
        <references count="3">
          <reference field="4294967294" count="1" selected="0">
            <x v="0"/>
          </reference>
          <reference field="0" count="1" selected="0">
            <x v="0"/>
          </reference>
          <reference field="1" count="1" selected="0">
            <x v="5"/>
          </reference>
        </references>
      </pivotArea>
    </chartFormat>
    <chartFormat chart="2" format="18" series="1">
      <pivotArea type="data" outline="0" fieldPosition="0">
        <references count="2">
          <reference field="4294967294" count="1" selected="0">
            <x v="0"/>
          </reference>
          <reference field="1" count="1" selected="0">
            <x v="0"/>
          </reference>
        </references>
      </pivotArea>
    </chartFormat>
    <chartFormat chart="2" format="19" series="1">
      <pivotArea type="data" outline="0" fieldPosition="0">
        <references count="2">
          <reference field="4294967294" count="1" selected="0">
            <x v="0"/>
          </reference>
          <reference field="1" count="1" selected="0">
            <x v="1"/>
          </reference>
        </references>
      </pivotArea>
    </chartFormat>
    <chartFormat chart="2" format="20" series="1">
      <pivotArea type="data" outline="0" fieldPosition="0">
        <references count="2">
          <reference field="4294967294" count="1" selected="0">
            <x v="0"/>
          </reference>
          <reference field="1" count="1" selected="0">
            <x v="2"/>
          </reference>
        </references>
      </pivotArea>
    </chartFormat>
    <chartFormat chart="2" format="21"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4"/>
          </reference>
        </references>
      </pivotArea>
    </chartFormat>
    <chartFormat chart="2" format="23"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01E971-F022-274A-AE7B-582AACB707A7}" name="PivotTable9" cacheId="8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91:B98" firstHeaderRow="1" firstDataRow="1" firstDataCol="1"/>
  <pivotFields count="15">
    <pivotField showAll="0">
      <items count="6">
        <item x="0"/>
        <item x="3"/>
        <item x="2"/>
        <item x="1"/>
        <item x="4"/>
        <item t="default"/>
      </items>
    </pivotField>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numFmtId="1" showAll="0"/>
    <pivotField numFmtId="167" showAll="0"/>
    <pivotField numFmtId="167" showAll="0"/>
    <pivotField numFmtId="167" showAll="0"/>
    <pivotField showAll="0"/>
    <pivotField numFmtId="169" showAll="0">
      <items count="13">
        <item x="5"/>
        <item x="0"/>
        <item x="4"/>
        <item x="11"/>
        <item x="7"/>
        <item x="1"/>
        <item x="8"/>
        <item x="9"/>
        <item x="6"/>
        <item x="3"/>
        <item x="10"/>
        <item x="2"/>
        <item t="default"/>
      </items>
    </pivotField>
    <pivotField showAll="0"/>
    <pivotField showAll="0"/>
    <pivotField showAll="0">
      <items count="13">
        <item x="5"/>
        <item x="0"/>
        <item x="4"/>
        <item x="11"/>
        <item x="7"/>
        <item x="1"/>
        <item x="8"/>
        <item x="9"/>
        <item x="6"/>
        <item x="3"/>
        <item x="10"/>
        <item x="2"/>
        <item t="default"/>
      </items>
    </pivotField>
    <pivotField showAll="0"/>
    <pivotField showAll="0"/>
    <pivotField showAll="0"/>
    <pivotField showAll="0"/>
  </pivotFields>
  <rowFields count="1">
    <field x="1"/>
  </rowFields>
  <rowItems count="7">
    <i>
      <x v="3"/>
    </i>
    <i>
      <x v="1"/>
    </i>
    <i>
      <x v="2"/>
    </i>
    <i>
      <x v="5"/>
    </i>
    <i>
      <x v="4"/>
    </i>
    <i>
      <x/>
    </i>
    <i t="grand">
      <x/>
    </i>
  </rowItems>
  <colItems count="1">
    <i/>
  </colItems>
  <dataFields count="1">
    <dataField name="Sum of Quantity" fld="2" baseField="0" baseItem="0"/>
  </dataFields>
  <formats count="6">
    <format dxfId="162">
      <pivotArea outline="0" collapsedLevelsAreSubtotals="1" fieldPosition="0"/>
    </format>
    <format dxfId="161">
      <pivotArea type="all" dataOnly="0" outline="0" fieldPosition="0"/>
    </format>
    <format dxfId="160">
      <pivotArea outline="0" collapsedLevelsAreSubtotals="1" fieldPosition="0"/>
    </format>
    <format dxfId="159">
      <pivotArea field="10" type="button" dataOnly="0" labelOnly="1" outline="0"/>
    </format>
    <format dxfId="158">
      <pivotArea dataOnly="0" labelOnly="1" grandRow="1" outline="0" fieldPosition="0"/>
    </format>
    <format dxfId="157">
      <pivotArea dataOnly="0" labelOnly="1" outline="0" axis="axisValues" fieldPosition="0"/>
    </format>
  </formats>
  <chartFormats count="2">
    <chartFormat chart="8" format="3"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3FF25B-04B1-2747-AE51-D126EA055CC9}" name="PivotTable8" cacheId="8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67:B80" firstHeaderRow="1" firstDataRow="1" firstDataCol="1"/>
  <pivotFields count="15">
    <pivotField showAll="0">
      <items count="6">
        <item x="0"/>
        <item x="3"/>
        <item x="2"/>
        <item x="1"/>
        <item x="4"/>
        <item t="default"/>
      </items>
    </pivotField>
    <pivotField showAll="0">
      <items count="7">
        <item x="0"/>
        <item x="1"/>
        <item x="2"/>
        <item x="3"/>
        <item x="4"/>
        <item x="5"/>
        <item t="default"/>
      </items>
    </pivotField>
    <pivotField dataField="1" numFmtId="1" showAll="0"/>
    <pivotField numFmtId="167" showAll="0"/>
    <pivotField numFmtId="167" showAll="0"/>
    <pivotField numFmtId="167" showAll="0"/>
    <pivotField showAll="0"/>
    <pivotField numFmtId="169" showAll="0">
      <items count="13">
        <item x="5"/>
        <item x="0"/>
        <item x="4"/>
        <item x="11"/>
        <item x="7"/>
        <item x="1"/>
        <item x="8"/>
        <item x="9"/>
        <item x="6"/>
        <item x="3"/>
        <item x="10"/>
        <item x="2"/>
        <item t="default"/>
      </items>
    </pivotField>
    <pivotField showAll="0"/>
    <pivotField showAll="0"/>
    <pivotField axis="axisRow" showAll="0">
      <items count="13">
        <item x="5"/>
        <item x="0"/>
        <item x="4"/>
        <item x="11"/>
        <item x="7"/>
        <item x="1"/>
        <item x="8"/>
        <item x="9"/>
        <item x="6"/>
        <item x="3"/>
        <item x="10"/>
        <item x="2"/>
        <item t="default"/>
      </items>
    </pivotField>
    <pivotField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Sum of Quantity" fld="2" baseField="0" baseItem="0" numFmtId="166"/>
  </dataFields>
  <formats count="7">
    <format dxfId="169">
      <pivotArea outline="0" collapsedLevelsAreSubtotals="1" fieldPosition="0"/>
    </format>
    <format dxfId="168">
      <pivotArea type="all" dataOnly="0" outline="0" fieldPosition="0"/>
    </format>
    <format dxfId="167">
      <pivotArea outline="0" collapsedLevelsAreSubtotals="1" fieldPosition="0"/>
    </format>
    <format dxfId="166">
      <pivotArea field="10" type="button" dataOnly="0" labelOnly="1" outline="0" axis="axisRow" fieldPosition="0"/>
    </format>
    <format dxfId="165">
      <pivotArea dataOnly="0" labelOnly="1" fieldPosition="0">
        <references count="1">
          <reference field="10" count="0"/>
        </references>
      </pivotArea>
    </format>
    <format dxfId="164">
      <pivotArea dataOnly="0" labelOnly="1" grandRow="1" outline="0" fieldPosition="0"/>
    </format>
    <format dxfId="163">
      <pivotArea dataOnly="0" labelOnly="1" outline="0" axis="axisValues" fieldPosition="0"/>
    </format>
  </formats>
  <chartFormats count="4">
    <chartFormat chart="4"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670CDC-6034-1049-AD18-564B79EA8A1E}" name="PivotTable7" cacheId="8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47:B53" firstHeaderRow="1" firstDataRow="1" firstDataCol="1"/>
  <pivotFields count="15">
    <pivotField axis="axisRow" showAll="0">
      <items count="6">
        <item x="4"/>
        <item x="1"/>
        <item x="2"/>
        <item x="3"/>
        <item x="0"/>
        <item t="default"/>
      </items>
    </pivotField>
    <pivotField showAll="0">
      <items count="7">
        <item x="0"/>
        <item x="1"/>
        <item x="2"/>
        <item x="3"/>
        <item x="4"/>
        <item x="5"/>
        <item t="default"/>
      </items>
    </pivotField>
    <pivotField dataField="1" numFmtId="1" showAll="0"/>
    <pivotField numFmtId="167" showAll="0"/>
    <pivotField numFmtId="167" showAll="0"/>
    <pivotField numFmtId="167" showAll="0"/>
    <pivotField showAll="0"/>
    <pivotField numFmtId="169" showAll="0">
      <items count="13">
        <item x="5"/>
        <item x="0"/>
        <item x="4"/>
        <item x="11"/>
        <item x="7"/>
        <item x="1"/>
        <item x="8"/>
        <item x="9"/>
        <item x="6"/>
        <item x="3"/>
        <item x="10"/>
        <item x="2"/>
        <item t="default"/>
      </items>
    </pivotField>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Quantity" fld="2" baseField="0" baseItem="0"/>
  </dataFields>
  <formats count="7">
    <format dxfId="176">
      <pivotArea outline="0" collapsedLevelsAreSubtotals="1" fieldPosition="0"/>
    </format>
    <format dxfId="175">
      <pivotArea type="all" dataOnly="0" outline="0" fieldPosition="0"/>
    </format>
    <format dxfId="174">
      <pivotArea outline="0" collapsedLevelsAreSubtotals="1" fieldPosition="0"/>
    </format>
    <format dxfId="173">
      <pivotArea field="0" type="button" dataOnly="0" labelOnly="1" outline="0" axis="axisRow" fieldPosition="0"/>
    </format>
    <format dxfId="172">
      <pivotArea dataOnly="0" labelOnly="1" fieldPosition="0">
        <references count="1">
          <reference field="0" count="0"/>
        </references>
      </pivotArea>
    </format>
    <format dxfId="171">
      <pivotArea dataOnly="0" labelOnly="1" grandRow="1" outline="0" fieldPosition="0"/>
    </format>
    <format dxfId="170">
      <pivotArea dataOnly="0" labelOnly="1" outline="0" axis="axisValues" fieldPosition="0"/>
    </format>
  </formats>
  <chartFormats count="12">
    <chartFormat chart="4" format="1"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 chart="7" format="12">
      <pivotArea type="data" outline="0" fieldPosition="0">
        <references count="2">
          <reference field="4294967294" count="1" selected="0">
            <x v="0"/>
          </reference>
          <reference field="0" count="1" selected="0">
            <x v="3"/>
          </reference>
        </references>
      </pivotArea>
    </chartFormat>
    <chartFormat chart="7" format="13">
      <pivotArea type="data" outline="0" fieldPosition="0">
        <references count="2">
          <reference field="4294967294" count="1" selected="0">
            <x v="0"/>
          </reference>
          <reference field="0" count="1" selected="0">
            <x v="4"/>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FB66E1-0935-404D-B4F0-C233A62D03B9}" name="PivotTable6" cacheId="8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1:B37" firstHeaderRow="1" firstDataRow="1" firstDataCol="1"/>
  <pivotFields count="15">
    <pivotField axis="axisRow" showAll="0">
      <items count="6">
        <item x="4"/>
        <item x="1"/>
        <item x="2"/>
        <item x="3"/>
        <item x="0"/>
        <item t="default"/>
      </items>
    </pivotField>
    <pivotField showAll="0">
      <items count="7">
        <item x="0"/>
        <item x="1"/>
        <item x="2"/>
        <item x="3"/>
        <item x="4"/>
        <item x="5"/>
        <item t="default"/>
      </items>
    </pivotField>
    <pivotField numFmtId="1" showAll="0"/>
    <pivotField dataField="1" numFmtId="167" showAll="0"/>
    <pivotField numFmtId="167" showAll="0"/>
    <pivotField numFmtId="167" showAll="0"/>
    <pivotField showAll="0"/>
    <pivotField numFmtId="169" showAll="0">
      <items count="13">
        <item x="5"/>
        <item x="0"/>
        <item x="4"/>
        <item x="11"/>
        <item x="7"/>
        <item x="1"/>
        <item x="8"/>
        <item x="9"/>
        <item x="6"/>
        <item x="3"/>
        <item x="10"/>
        <item x="2"/>
        <item t="default"/>
      </items>
    </pivotField>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Revenue" fld="3" baseField="0" baseItem="0" numFmtId="167"/>
  </dataFields>
  <formats count="8">
    <format dxfId="184">
      <pivotArea outline="0" collapsedLevelsAreSubtotals="1" fieldPosition="0"/>
    </format>
    <format dxfId="183">
      <pivotArea type="all" dataOnly="0" outline="0" fieldPosition="0"/>
    </format>
    <format dxfId="182">
      <pivotArea outline="0" collapsedLevelsAreSubtotals="1" fieldPosition="0"/>
    </format>
    <format dxfId="181">
      <pivotArea field="0" type="button" dataOnly="0" labelOnly="1" outline="0" axis="axisRow" fieldPosition="0"/>
    </format>
    <format dxfId="180">
      <pivotArea dataOnly="0" labelOnly="1" fieldPosition="0">
        <references count="1">
          <reference field="0" count="0"/>
        </references>
      </pivotArea>
    </format>
    <format dxfId="179">
      <pivotArea dataOnly="0" labelOnly="1" grandRow="1" outline="0" fieldPosition="0"/>
    </format>
    <format dxfId="178">
      <pivotArea dataOnly="0" labelOnly="1" outline="0" axis="axisValues" fieldPosition="0"/>
    </format>
    <format dxfId="177">
      <pivotArea outline="0" collapsedLevelsAreSubtotals="1" fieldPosition="0"/>
    </format>
  </formats>
  <chartFormats count="12">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0" count="1" selected="0">
            <x v="0"/>
          </reference>
        </references>
      </pivotArea>
    </chartFormat>
    <chartFormat chart="8" format="27">
      <pivotArea type="data" outline="0" fieldPosition="0">
        <references count="2">
          <reference field="4294967294" count="1" selected="0">
            <x v="0"/>
          </reference>
          <reference field="0" count="1" selected="0">
            <x v="1"/>
          </reference>
        </references>
      </pivotArea>
    </chartFormat>
    <chartFormat chart="8" format="28">
      <pivotArea type="data" outline="0" fieldPosition="0">
        <references count="2">
          <reference field="4294967294" count="1" selected="0">
            <x v="0"/>
          </reference>
          <reference field="0" count="1" selected="0">
            <x v="2"/>
          </reference>
        </references>
      </pivotArea>
    </chartFormat>
    <chartFormat chart="8" format="29">
      <pivotArea type="data" outline="0" fieldPosition="0">
        <references count="2">
          <reference field="4294967294" count="1" selected="0">
            <x v="0"/>
          </reference>
          <reference field="0" count="1" selected="0">
            <x v="3"/>
          </reference>
        </references>
      </pivotArea>
    </chartFormat>
    <chartFormat chart="8" format="30">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22390A5-A94F-374B-B564-FF7CA9F977EE}" sourceName="Country">
  <pivotTables>
    <pivotTable tabId="4" name="PivotTable5"/>
    <pivotTable tabId="4" name="PivotTable6"/>
    <pivotTable tabId="4" name="PivotTable7"/>
    <pivotTable tabId="4" name="PivotTable8"/>
    <pivotTable tabId="4" name="PivotTable9"/>
  </pivotTables>
  <data>
    <tabular pivotCacheId="1035473639">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71DC3D0-7051-604B-9CC7-DFB209EDD5A9}" sourceName="Product">
  <pivotTables>
    <pivotTable tabId="4" name="PivotTable5"/>
    <pivotTable tabId="4" name="PivotTable6"/>
    <pivotTable tabId="4" name="PivotTable7"/>
    <pivotTable tabId="4" name="PivotTable8"/>
    <pivotTable tabId="4" name="PivotTable9"/>
  </pivotTables>
  <data>
    <tabular pivotCacheId="1035473639">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42C75EE-0528-2048-83EA-00E0B6A141A3}" cache="Slicer_Country" caption="Country" style="SlicerStyleLight3" rowHeight="365760"/>
  <slicer name="Product" xr10:uid="{C8BDB5EF-95FF-1F45-9CC3-7DC40309450B}" cache="Slicer_Product" caption="Product" style="SlicerStyleLight4"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3D2DF5-ACF0-8D45-A282-279EEE10BCAC}" name="Table2" displayName="Table2" ref="B1:H529" totalsRowShown="0" headerRowDxfId="212" dataDxfId="211" dataCellStyle="Currency">
  <autoFilter ref="B1:H529" xr:uid="{BA3D2DF5-ACF0-8D45-A282-279EEE10BCAC}"/>
  <tableColumns count="7">
    <tableColumn id="1" xr3:uid="{16A4B8CE-F41F-BF40-9AEC-616A1ACFEA3F}" name="Country" dataDxfId="210"/>
    <tableColumn id="2" xr3:uid="{D52A945A-783F-9B42-A8DC-DF340A29FEF0}" name="Product" dataDxfId="209" dataCellStyle="Currency"/>
    <tableColumn id="3" xr3:uid="{6BFB6143-7361-A04C-9B61-3DB2D398998E}" name="Units Sold" dataDxfId="208"/>
    <tableColumn id="4" xr3:uid="{DBDE1FF8-2C1B-114D-B524-BE61C864ED5E}" name="Revenue" dataDxfId="207" dataCellStyle="Currency"/>
    <tableColumn id="5" xr3:uid="{C041795E-809F-A34A-BABF-313A2A151C55}" name="Cost" dataDxfId="206" dataCellStyle="Currency"/>
    <tableColumn id="6" xr3:uid="{5ABBF64C-F150-904B-80F9-E3C4B12982D4}" name="Profit" dataDxfId="205" dataCellStyle="Currency"/>
    <tableColumn id="7" xr3:uid="{9DE7D4AD-4A8C-184A-BE0A-037CF99666F7}" name="Date" dataDxfId="204" dataCellStyle="Currency"/>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ACF1AA-B4BF-7040-825C-18DBBD564D2E}" name="Table24" displayName="Table24" ref="A1:N526" totalsRowShown="0" headerRowDxfId="203" dataDxfId="201" headerRowBorderDxfId="202" tableBorderDxfId="200" totalsRowBorderDxfId="199" dataCellStyle="Currency">
  <autoFilter ref="A1:N526" xr:uid="{5DACF1AA-B4BF-7040-825C-18DBBD564D2E}"/>
  <tableColumns count="14">
    <tableColumn id="1" xr3:uid="{FD1056F7-160F-5743-B408-5F7258A8453E}" name="Country" dataDxfId="198"/>
    <tableColumn id="2" xr3:uid="{2CA0C112-38E4-0246-9210-D000E37571BC}" name="Product" dataDxfId="197" dataCellStyle="Currency"/>
    <tableColumn id="3" xr3:uid="{CA6641AC-A6B3-284C-A1E2-B3D7F65C4462}" name="Quantity" dataDxfId="196"/>
    <tableColumn id="4" xr3:uid="{FA3B9D94-6921-3041-86E2-D6E592247FCF}" name="Revenue" dataDxfId="195" dataCellStyle="Currency"/>
    <tableColumn id="5" xr3:uid="{AE660523-7C66-2046-B4A1-7282EB5A5206}" name="Cost" dataDxfId="194" dataCellStyle="Currency"/>
    <tableColumn id="6" xr3:uid="{5132C37D-AF31-374C-9F27-7F8729B9386C}" name="Profit" dataDxfId="193" dataCellStyle="Currency"/>
    <tableColumn id="21" xr3:uid="{DDA31795-1F83-5349-A1A9-6A4FB6F8FFE1}" name="Column1" dataDxfId="192" dataCellStyle="Currency">
      <calculatedColumnFormula>CONCATENATE(Table24[[#This Row],[Country]],Table24[[#This Row],[Product]],Table24[[#This Row],[Quantity]],Table24[[#This Row],[Revenue]],Table24[[#This Row],[Cost]])</calculatedColumnFormula>
    </tableColumn>
    <tableColumn id="20" xr3:uid="{B59BA767-4A70-0143-8616-CFADAA333052}" name="Date" dataDxfId="191" dataCellStyle="Currency">
      <calculatedColumnFormula>VLOOKUP(Table24[[#This Row],[Column1]],'Raw Data'!A:H,8,FALSE)</calculatedColumnFormula>
    </tableColumn>
    <tableColumn id="17" xr3:uid="{125E2833-271F-374A-B345-3FCB706855EB}" name="Date Text" dataDxfId="190" dataCellStyle="Currency">
      <calculatedColumnFormula>TEXT(Table24[[#This Row],[Date]],"yyyy/mm/dd")</calculatedColumnFormula>
    </tableColumn>
    <tableColumn id="25" xr3:uid="{B75CCA60-7AD9-FD46-BDF6-A02F24833952}" name="Date Text 2" dataDxfId="189" dataCellStyle="Currency">
      <calculatedColumnFormula>SUBSTITUTE(Table24[[#This Row],[Date Text]],"/","-")</calculatedColumnFormula>
    </tableColumn>
    <tableColumn id="18" xr3:uid="{1D99A4A2-5CF2-3B4B-9466-424EC6A9ECB7}" name="Month" dataDxfId="188" dataCellStyle="Currency">
      <calculatedColumnFormula>MID(Table24[[#This Row],[Date Text]],6,2)</calculatedColumnFormula>
    </tableColumn>
    <tableColumn id="19" xr3:uid="{402A532A-C5D2-B542-A624-6DFAE36B96AB}" name="Country ID" dataDxfId="187" dataCellStyle="Currency">
      <calculatedColumnFormula>UPPER(LEFT(Table24[[#This Row],[Country]],3))</calculatedColumnFormula>
    </tableColumn>
    <tableColumn id="10" xr3:uid="{A6EA4AE3-90BD-B041-B099-DE19EC0666AA}" name="Profit Range" dataDxfId="186" dataCellStyle="Currency">
      <calculatedColumnFormula xml:space="preserve"> IF(Table24[[#This Row],[Profit]]&gt;=10000,"&gt;= 10000", IF(Table24[[#This Row],[Profit]]&gt;=5000,"&gt;=  5000",IF(Table24[[#This Row],[Profit]]&gt;=1000,"&gt;=  1000",IF(Table24[[#This Row],[Profit]]&lt;1000,"&lt;=  1000","Invalid"))))</calculatedColumnFormula>
    </tableColumn>
    <tableColumn id="11" xr3:uid="{A7B18B1C-828E-C34D-B3EC-58DAD66CA922}" name="Quantity Range" dataDxfId="185" dataCellStyle="Currency">
      <calculatedColumnFormula xml:space="preserve"> IF(Table24[[#This Row],[Quantity]]&gt;=4000,"&gt;=  4000", IF(Table24[[#This Row],[Quantity]]&gt;=2000,"&gt;=  2000",IF(Table24[[#This Row],[Quantity]]&gt;=1000,"&gt;= 1000",IF(Table24[[#This Row],[Quantity]]&lt;=1000,"&lt;= 1000","Invalid"))))</calculatedColumnFormula>
    </tableColumn>
  </tableColumns>
  <tableStyleInfo name="Table Style 1" showFirstColumn="0" showLastColumn="0" showRowStripes="1" showColumnStripes="0"/>
</table>
</file>

<file path=xl/theme/theme1.xml><?xml version="1.0" encoding="utf-8"?>
<a:theme xmlns:a="http://schemas.openxmlformats.org/drawingml/2006/main" name="Depth">
  <a:themeElements>
    <a:clrScheme name="Depth">
      <a:dk1>
        <a:sysClr val="windowText" lastClr="000000"/>
      </a:dk1>
      <a:lt1>
        <a:sysClr val="window" lastClr="FFFFFF"/>
      </a:lt1>
      <a:dk2>
        <a:srgbClr val="455F51"/>
      </a:dk2>
      <a:lt2>
        <a:srgbClr val="94D7E4"/>
      </a:lt2>
      <a:accent1>
        <a:srgbClr val="41AEBD"/>
      </a:accent1>
      <a:accent2>
        <a:srgbClr val="97E9D5"/>
      </a:accent2>
      <a:accent3>
        <a:srgbClr val="A2CF49"/>
      </a:accent3>
      <a:accent4>
        <a:srgbClr val="608F3D"/>
      </a:accent4>
      <a:accent5>
        <a:srgbClr val="F4DE3A"/>
      </a:accent5>
      <a:accent6>
        <a:srgbClr val="FCB11C"/>
      </a:accent6>
      <a:hlink>
        <a:srgbClr val="FBCA98"/>
      </a:hlink>
      <a:folHlink>
        <a:srgbClr val="D3B86D"/>
      </a:folHlink>
    </a:clrScheme>
    <a:fontScheme name="Depth">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epth">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Depth" id="{7BEAFC2A-325C-49C4-AC08-2B765DA903F9}" vid="{1735E755-43E6-43AA-ABA2-C989ECC79AF5}"/>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6751766-8750-F344-9E11-749AB3334DF9}" sourceName="Date">
  <pivotTables>
    <pivotTable tabId="4" name="PivotTable7"/>
    <pivotTable tabId="4" name="PivotTable5"/>
    <pivotTable tabId="4" name="PivotTable6"/>
    <pivotTable tabId="4" name="PivotTable8"/>
    <pivotTable tabId="4" name="PivotTable9"/>
  </pivotTables>
  <state minimalRefreshVersion="6" lastRefreshVersion="6" pivotCacheId="1035473639"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48C4DD0-B9BF-8A45-945E-96CB86E65792}" cache="NativeTimeline_Date" caption="Date" level="2" selectionLevel="2" scrollPosition="2020-06-24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71C8-FA5B-8149-B3A5-AE3AFD2CB674}">
  <dimension ref="A1:H529"/>
  <sheetViews>
    <sheetView workbookViewId="0">
      <pane ySplit="1" topLeftCell="A2" activePane="bottomLeft" state="frozen"/>
      <selection pane="bottomLeft" activeCell="C38" sqref="C38"/>
    </sheetView>
  </sheetViews>
  <sheetFormatPr baseColWidth="10" defaultRowHeight="16" x14ac:dyDescent="0.2"/>
  <cols>
    <col min="1" max="1" width="13.6640625" style="5" customWidth="1"/>
    <col min="2" max="2" width="14.33203125" style="5" customWidth="1"/>
    <col min="3" max="3" width="30.1640625" style="5" customWidth="1"/>
    <col min="4" max="4" width="14.5" style="5" customWidth="1"/>
    <col min="5" max="7" width="17.33203125" style="5" customWidth="1"/>
    <col min="8" max="8" width="21" style="5" customWidth="1"/>
    <col min="9" max="16384" width="10.83203125" style="5"/>
  </cols>
  <sheetData>
    <row r="1" spans="1:8" x14ac:dyDescent="0.2">
      <c r="A1" s="2" t="s">
        <v>19</v>
      </c>
      <c r="B1" s="2" t="s">
        <v>0</v>
      </c>
      <c r="C1" s="3" t="s">
        <v>1</v>
      </c>
      <c r="D1" s="2" t="s">
        <v>2</v>
      </c>
      <c r="E1" s="3" t="s">
        <v>3</v>
      </c>
      <c r="F1" s="3" t="s">
        <v>4</v>
      </c>
      <c r="G1" s="3" t="s">
        <v>5</v>
      </c>
      <c r="H1" s="4" t="s">
        <v>6</v>
      </c>
    </row>
    <row r="2" spans="1:8" x14ac:dyDescent="0.2">
      <c r="A2" s="1" t="str">
        <f>CONCATENATE(Table2[[#This Row],[Country]],Table2[[#This Row],[Product]],Table2[[#This Row],[Units Sold]],Table2[[#This Row],[Revenue]],Table2[[#This Row],[Cost]])</f>
        <v>IndiaChocolate Chip2921460584</v>
      </c>
      <c r="B2" s="1" t="s">
        <v>8</v>
      </c>
      <c r="C2" s="6" t="s">
        <v>9</v>
      </c>
      <c r="D2" s="7">
        <v>292</v>
      </c>
      <c r="E2" s="8">
        <v>1460</v>
      </c>
      <c r="F2" s="8">
        <v>584</v>
      </c>
      <c r="G2" s="8">
        <v>876</v>
      </c>
      <c r="H2" s="9">
        <v>43862</v>
      </c>
    </row>
    <row r="3" spans="1:8" x14ac:dyDescent="0.2">
      <c r="A3" s="1" t="str">
        <f>CONCATENATE(Table2[[#This Row],[Country]],Table2[[#This Row],[Product]],Table2[[#This Row],[Units Sold]],Table2[[#This Row],[Revenue]],Table2[[#This Row],[Cost]])</f>
        <v>IndiaChocolate Chip2518125905036</v>
      </c>
      <c r="B3" s="1" t="s">
        <v>8</v>
      </c>
      <c r="C3" s="6" t="s">
        <v>9</v>
      </c>
      <c r="D3" s="7">
        <v>2518</v>
      </c>
      <c r="E3" s="8">
        <v>12590</v>
      </c>
      <c r="F3" s="8">
        <v>5036</v>
      </c>
      <c r="G3" s="8">
        <v>7554</v>
      </c>
      <c r="H3" s="9">
        <v>43983</v>
      </c>
    </row>
    <row r="4" spans="1:8" x14ac:dyDescent="0.2">
      <c r="A4" s="1" t="str">
        <f>CONCATENATE(Table2[[#This Row],[Country]],Table2[[#This Row],[Product]],Table2[[#This Row],[Units Sold]],Table2[[#This Row],[Revenue]],Table2[[#This Row],[Cost]])</f>
        <v>IndiaChocolate Chip181790853634</v>
      </c>
      <c r="B4" s="1" t="s">
        <v>8</v>
      </c>
      <c r="C4" s="6" t="s">
        <v>9</v>
      </c>
      <c r="D4" s="7">
        <v>1817</v>
      </c>
      <c r="E4" s="8">
        <v>9085</v>
      </c>
      <c r="F4" s="8">
        <v>3634</v>
      </c>
      <c r="G4" s="8">
        <v>5451</v>
      </c>
      <c r="H4" s="9">
        <v>44166</v>
      </c>
    </row>
    <row r="5" spans="1:8" x14ac:dyDescent="0.2">
      <c r="A5" s="1" t="str">
        <f>CONCATENATE(Table2[[#This Row],[Country]],Table2[[#This Row],[Product]],Table2[[#This Row],[Units Sold]],Table2[[#This Row],[Revenue]],Table2[[#This Row],[Cost]])</f>
        <v>IndiaChocolate Chip2363118154726</v>
      </c>
      <c r="B5" s="1" t="s">
        <v>8</v>
      </c>
      <c r="C5" s="6" t="s">
        <v>9</v>
      </c>
      <c r="D5" s="7">
        <v>2363</v>
      </c>
      <c r="E5" s="8">
        <v>11815</v>
      </c>
      <c r="F5" s="8">
        <v>4726</v>
      </c>
      <c r="G5" s="8">
        <v>7089</v>
      </c>
      <c r="H5" s="9">
        <v>43862</v>
      </c>
    </row>
    <row r="6" spans="1:8" x14ac:dyDescent="0.2">
      <c r="A6" s="1" t="str">
        <f>CONCATENATE(Table2[[#This Row],[Country]],Table2[[#This Row],[Product]],Table2[[#This Row],[Units Sold]],Table2[[#This Row],[Revenue]],Table2[[#This Row],[Cost]])</f>
        <v>IndiaChocolate Chip129564752590</v>
      </c>
      <c r="B6" s="1" t="s">
        <v>8</v>
      </c>
      <c r="C6" s="6" t="s">
        <v>9</v>
      </c>
      <c r="D6" s="7">
        <v>1295</v>
      </c>
      <c r="E6" s="8">
        <v>6475</v>
      </c>
      <c r="F6" s="8">
        <v>2590</v>
      </c>
      <c r="G6" s="8">
        <v>3885</v>
      </c>
      <c r="H6" s="9">
        <v>44105</v>
      </c>
    </row>
    <row r="7" spans="1:8" x14ac:dyDescent="0.2">
      <c r="A7" s="1" t="str">
        <f>CONCATENATE(Table2[[#This Row],[Country]],Table2[[#This Row],[Product]],Table2[[#This Row],[Units Sold]],Table2[[#This Row],[Revenue]],Table2[[#This Row],[Cost]])</f>
        <v>IndiaChocolate Chip191695803832</v>
      </c>
      <c r="B7" s="1" t="s">
        <v>8</v>
      </c>
      <c r="C7" s="6" t="s">
        <v>9</v>
      </c>
      <c r="D7" s="7">
        <v>1916</v>
      </c>
      <c r="E7" s="8">
        <v>9580</v>
      </c>
      <c r="F7" s="8">
        <v>3832</v>
      </c>
      <c r="G7" s="8">
        <v>5748</v>
      </c>
      <c r="H7" s="9">
        <v>44166</v>
      </c>
    </row>
    <row r="8" spans="1:8" x14ac:dyDescent="0.2">
      <c r="A8" s="1" t="str">
        <f>CONCATENATE(Table2[[#This Row],[Country]],Table2[[#This Row],[Product]],Table2[[#This Row],[Units Sold]],Table2[[#This Row],[Revenue]],Table2[[#This Row],[Cost]])</f>
        <v>IndiaChocolate Chip2852142605704</v>
      </c>
      <c r="B8" s="1" t="s">
        <v>8</v>
      </c>
      <c r="C8" s="6" t="s">
        <v>9</v>
      </c>
      <c r="D8" s="7">
        <v>2852</v>
      </c>
      <c r="E8" s="8">
        <v>14260</v>
      </c>
      <c r="F8" s="8">
        <v>5704</v>
      </c>
      <c r="G8" s="8">
        <v>8556</v>
      </c>
      <c r="H8" s="9">
        <v>44166</v>
      </c>
    </row>
    <row r="9" spans="1:8" x14ac:dyDescent="0.2">
      <c r="A9" s="1" t="str">
        <f>CONCATENATE(Table2[[#This Row],[Country]],Table2[[#This Row],[Product]],Table2[[#This Row],[Units Sold]],Table2[[#This Row],[Revenue]],Table2[[#This Row],[Cost]])</f>
        <v>IndiaChocolate Chip2729136455458</v>
      </c>
      <c r="B9" s="1" t="s">
        <v>8</v>
      </c>
      <c r="C9" s="6" t="s">
        <v>9</v>
      </c>
      <c r="D9" s="7">
        <v>2729</v>
      </c>
      <c r="E9" s="8">
        <v>13645</v>
      </c>
      <c r="F9" s="8">
        <v>5458</v>
      </c>
      <c r="G9" s="8">
        <v>8187</v>
      </c>
      <c r="H9" s="9">
        <v>44166</v>
      </c>
    </row>
    <row r="10" spans="1:8" x14ac:dyDescent="0.2">
      <c r="A10" s="1" t="str">
        <f>CONCATENATE(Table2[[#This Row],[Country]],Table2[[#This Row],[Product]],Table2[[#This Row],[Units Sold]],Table2[[#This Row],[Revenue]],Table2[[#This Row],[Cost]])</f>
        <v>IndiaChocolate Chip177488703548</v>
      </c>
      <c r="B10" s="1" t="s">
        <v>8</v>
      </c>
      <c r="C10" s="6" t="s">
        <v>9</v>
      </c>
      <c r="D10" s="7">
        <v>1774</v>
      </c>
      <c r="E10" s="8">
        <v>8870</v>
      </c>
      <c r="F10" s="8">
        <v>3548</v>
      </c>
      <c r="G10" s="8">
        <v>5322</v>
      </c>
      <c r="H10" s="9">
        <v>43891</v>
      </c>
    </row>
    <row r="11" spans="1:8" x14ac:dyDescent="0.2">
      <c r="A11" s="1" t="str">
        <f>CONCATENATE(Table2[[#This Row],[Country]],Table2[[#This Row],[Product]],Table2[[#This Row],[Units Sold]],Table2[[#This Row],[Revenue]],Table2[[#This Row],[Cost]])</f>
        <v>IndiaChocolate Chip2009100454018</v>
      </c>
      <c r="B11" s="1" t="s">
        <v>8</v>
      </c>
      <c r="C11" s="6" t="s">
        <v>9</v>
      </c>
      <c r="D11" s="7">
        <v>2009</v>
      </c>
      <c r="E11" s="8">
        <v>10045</v>
      </c>
      <c r="F11" s="8">
        <v>4018</v>
      </c>
      <c r="G11" s="8">
        <v>6027</v>
      </c>
      <c r="H11" s="9">
        <v>44105</v>
      </c>
    </row>
    <row r="12" spans="1:8" x14ac:dyDescent="0.2">
      <c r="A12" s="1" t="str">
        <f>CONCATENATE(Table2[[#This Row],[Country]],Table2[[#This Row],[Product]],Table2[[#This Row],[Units Sold]],Table2[[#This Row],[Revenue]],Table2[[#This Row],[Cost]])</f>
        <v>IndiaChocolate Chip4251212558502</v>
      </c>
      <c r="B12" s="1" t="s">
        <v>8</v>
      </c>
      <c r="C12" s="6" t="s">
        <v>9</v>
      </c>
      <c r="D12" s="7">
        <v>4251</v>
      </c>
      <c r="E12" s="8">
        <v>21255</v>
      </c>
      <c r="F12" s="8">
        <v>8502</v>
      </c>
      <c r="G12" s="8">
        <v>12753</v>
      </c>
      <c r="H12" s="9">
        <v>43831</v>
      </c>
    </row>
    <row r="13" spans="1:8" x14ac:dyDescent="0.2">
      <c r="A13" s="1" t="str">
        <f>CONCATENATE(Table2[[#This Row],[Country]],Table2[[#This Row],[Product]],Table2[[#This Row],[Units Sold]],Table2[[#This Row],[Revenue]],Table2[[#This Row],[Cost]])</f>
        <v>IndiaChocolate Chip2181090436</v>
      </c>
      <c r="B13" s="1" t="s">
        <v>8</v>
      </c>
      <c r="C13" s="6" t="s">
        <v>9</v>
      </c>
      <c r="D13" s="7">
        <v>218</v>
      </c>
      <c r="E13" s="8">
        <v>1090</v>
      </c>
      <c r="F13" s="8">
        <v>436</v>
      </c>
      <c r="G13" s="8">
        <v>654</v>
      </c>
      <c r="H13" s="9">
        <v>44075</v>
      </c>
    </row>
    <row r="14" spans="1:8" x14ac:dyDescent="0.2">
      <c r="A14" s="1" t="str">
        <f>CONCATENATE(Table2[[#This Row],[Country]],Table2[[#This Row],[Product]],Table2[[#This Row],[Units Sold]],Table2[[#This Row],[Revenue]],Table2[[#This Row],[Cost]])</f>
        <v>IndiaChocolate Chip2074103704148</v>
      </c>
      <c r="B14" s="1" t="s">
        <v>8</v>
      </c>
      <c r="C14" s="6" t="s">
        <v>9</v>
      </c>
      <c r="D14" s="7">
        <v>2074</v>
      </c>
      <c r="E14" s="8">
        <v>10370</v>
      </c>
      <c r="F14" s="8">
        <v>4148</v>
      </c>
      <c r="G14" s="8">
        <v>6222</v>
      </c>
      <c r="H14" s="9">
        <v>44075</v>
      </c>
    </row>
    <row r="15" spans="1:8" x14ac:dyDescent="0.2">
      <c r="A15" s="1" t="str">
        <f>CONCATENATE(Table2[[#This Row],[Country]],Table2[[#This Row],[Product]],Table2[[#This Row],[Units Sold]],Table2[[#This Row],[Revenue]],Table2[[#This Row],[Cost]])</f>
        <v>IndiaChocolate Chip2431121554862</v>
      </c>
      <c r="B15" s="1" t="s">
        <v>8</v>
      </c>
      <c r="C15" s="6" t="s">
        <v>9</v>
      </c>
      <c r="D15" s="7">
        <v>2431</v>
      </c>
      <c r="E15" s="8">
        <v>12155</v>
      </c>
      <c r="F15" s="8">
        <v>4862</v>
      </c>
      <c r="G15" s="8">
        <v>7293</v>
      </c>
      <c r="H15" s="9">
        <v>44166</v>
      </c>
    </row>
    <row r="16" spans="1:8" x14ac:dyDescent="0.2">
      <c r="A16" s="1" t="str">
        <f>CONCATENATE(Table2[[#This Row],[Country]],Table2[[#This Row],[Product]],Table2[[#This Row],[Units Sold]],Table2[[#This Row],[Revenue]],Table2[[#This Row],[Cost]])</f>
        <v>IndiaChocolate Chip170285103404</v>
      </c>
      <c r="B16" s="1" t="s">
        <v>8</v>
      </c>
      <c r="C16" s="6" t="s">
        <v>9</v>
      </c>
      <c r="D16" s="7">
        <v>1702</v>
      </c>
      <c r="E16" s="8">
        <v>8510</v>
      </c>
      <c r="F16" s="8">
        <v>3404</v>
      </c>
      <c r="G16" s="8">
        <v>5106</v>
      </c>
      <c r="H16" s="9">
        <v>43952</v>
      </c>
    </row>
    <row r="17" spans="1:8" x14ac:dyDescent="0.2">
      <c r="A17" s="1" t="str">
        <f>CONCATENATE(Table2[[#This Row],[Country]],Table2[[#This Row],[Product]],Table2[[#This Row],[Units Sold]],Table2[[#This Row],[Revenue]],Table2[[#This Row],[Cost]])</f>
        <v>IndiaChocolate Chip2571285514</v>
      </c>
      <c r="B17" s="1" t="s">
        <v>8</v>
      </c>
      <c r="C17" s="6" t="s">
        <v>9</v>
      </c>
      <c r="D17" s="7">
        <v>257</v>
      </c>
      <c r="E17" s="8">
        <v>1285</v>
      </c>
      <c r="F17" s="8">
        <v>514</v>
      </c>
      <c r="G17" s="8">
        <v>771</v>
      </c>
      <c r="H17" s="9">
        <v>43952</v>
      </c>
    </row>
    <row r="18" spans="1:8" x14ac:dyDescent="0.2">
      <c r="A18" s="1" t="str">
        <f>CONCATENATE(Table2[[#This Row],[Country]],Table2[[#This Row],[Product]],Table2[[#This Row],[Units Sold]],Table2[[#This Row],[Revenue]],Table2[[#This Row],[Cost]])</f>
        <v>IndiaChocolate Chip109454702188</v>
      </c>
      <c r="B18" s="1" t="s">
        <v>8</v>
      </c>
      <c r="C18" s="6" t="s">
        <v>9</v>
      </c>
      <c r="D18" s="7">
        <v>1094</v>
      </c>
      <c r="E18" s="8">
        <v>5470</v>
      </c>
      <c r="F18" s="8">
        <v>2188</v>
      </c>
      <c r="G18" s="8">
        <v>3282</v>
      </c>
      <c r="H18" s="9">
        <v>43983</v>
      </c>
    </row>
    <row r="19" spans="1:8" x14ac:dyDescent="0.2">
      <c r="A19" s="1" t="str">
        <f>CONCATENATE(Table2[[#This Row],[Country]],Table2[[#This Row],[Product]],Table2[[#This Row],[Units Sold]],Table2[[#This Row],[Revenue]],Table2[[#This Row],[Cost]])</f>
        <v>IndiaChocolate Chip87343651746</v>
      </c>
      <c r="B19" s="1" t="s">
        <v>8</v>
      </c>
      <c r="C19" s="6" t="s">
        <v>9</v>
      </c>
      <c r="D19" s="7">
        <v>873</v>
      </c>
      <c r="E19" s="8">
        <v>4365</v>
      </c>
      <c r="F19" s="8">
        <v>1746</v>
      </c>
      <c r="G19" s="8">
        <v>2619</v>
      </c>
      <c r="H19" s="9">
        <v>43831</v>
      </c>
    </row>
    <row r="20" spans="1:8" x14ac:dyDescent="0.2">
      <c r="A20" s="1" t="str">
        <f>CONCATENATE(Table2[[#This Row],[Country]],Table2[[#This Row],[Product]],Table2[[#This Row],[Units Sold]],Table2[[#This Row],[Revenue]],Table2[[#This Row],[Cost]])</f>
        <v>IndiaChocolate Chip2105105254210</v>
      </c>
      <c r="B20" s="1" t="s">
        <v>8</v>
      </c>
      <c r="C20" s="6" t="s">
        <v>9</v>
      </c>
      <c r="D20" s="7">
        <v>2105</v>
      </c>
      <c r="E20" s="8">
        <v>10525</v>
      </c>
      <c r="F20" s="8">
        <v>4210</v>
      </c>
      <c r="G20" s="8">
        <v>6315</v>
      </c>
      <c r="H20" s="9">
        <v>44013</v>
      </c>
    </row>
    <row r="21" spans="1:8" x14ac:dyDescent="0.2">
      <c r="A21" s="1" t="str">
        <f>CONCATENATE(Table2[[#This Row],[Country]],Table2[[#This Row],[Product]],Table2[[#This Row],[Units Sold]],Table2[[#This Row],[Revenue]],Table2[[#This Row],[Cost]])</f>
        <v>IndiaChocolate Chip4026201308052</v>
      </c>
      <c r="B21" s="1" t="s">
        <v>8</v>
      </c>
      <c r="C21" s="6" t="s">
        <v>9</v>
      </c>
      <c r="D21" s="7">
        <v>4026</v>
      </c>
      <c r="E21" s="8">
        <v>20130</v>
      </c>
      <c r="F21" s="8">
        <v>8052</v>
      </c>
      <c r="G21" s="8">
        <v>12078</v>
      </c>
      <c r="H21" s="9">
        <v>44013</v>
      </c>
    </row>
    <row r="22" spans="1:8" x14ac:dyDescent="0.2">
      <c r="A22" s="1" t="str">
        <f>CONCATENATE(Table2[[#This Row],[Country]],Table2[[#This Row],[Product]],Table2[[#This Row],[Units Sold]],Table2[[#This Row],[Revenue]],Table2[[#This Row],[Cost]])</f>
        <v>IndiaChocolate Chip2394119704788</v>
      </c>
      <c r="B22" s="1" t="s">
        <v>8</v>
      </c>
      <c r="C22" s="6" t="s">
        <v>9</v>
      </c>
      <c r="D22" s="7">
        <v>2394</v>
      </c>
      <c r="E22" s="8">
        <v>11970</v>
      </c>
      <c r="F22" s="8">
        <v>4788</v>
      </c>
      <c r="G22" s="8">
        <v>7182</v>
      </c>
      <c r="H22" s="9">
        <v>44044</v>
      </c>
    </row>
    <row r="23" spans="1:8" x14ac:dyDescent="0.2">
      <c r="A23" s="1" t="str">
        <f>CONCATENATE(Table2[[#This Row],[Country]],Table2[[#This Row],[Product]],Table2[[#This Row],[Units Sold]],Table2[[#This Row],[Revenue]],Table2[[#This Row],[Cost]])</f>
        <v>IndiaChocolate Chip136668302732</v>
      </c>
      <c r="B23" s="1" t="s">
        <v>8</v>
      </c>
      <c r="C23" s="6" t="s">
        <v>9</v>
      </c>
      <c r="D23" s="7">
        <v>1366</v>
      </c>
      <c r="E23" s="8">
        <v>6830</v>
      </c>
      <c r="F23" s="8">
        <v>2732</v>
      </c>
      <c r="G23" s="8">
        <v>4098</v>
      </c>
      <c r="H23" s="9">
        <v>44136</v>
      </c>
    </row>
    <row r="24" spans="1:8" x14ac:dyDescent="0.2">
      <c r="A24" s="1" t="str">
        <f>CONCATENATE(Table2[[#This Row],[Country]],Table2[[#This Row],[Product]],Table2[[#This Row],[Units Sold]],Table2[[#This Row],[Revenue]],Table2[[#This Row],[Cost]])</f>
        <v>IndiaChocolate Chip2632131605264</v>
      </c>
      <c r="B24" s="1" t="s">
        <v>8</v>
      </c>
      <c r="C24" s="6" t="s">
        <v>9</v>
      </c>
      <c r="D24" s="7">
        <v>2632</v>
      </c>
      <c r="E24" s="8">
        <v>13160</v>
      </c>
      <c r="F24" s="8">
        <v>5264</v>
      </c>
      <c r="G24" s="8">
        <v>7896</v>
      </c>
      <c r="H24" s="9">
        <v>43983</v>
      </c>
    </row>
    <row r="25" spans="1:8" x14ac:dyDescent="0.2">
      <c r="A25" s="1" t="str">
        <f>CONCATENATE(Table2[[#This Row],[Country]],Table2[[#This Row],[Product]],Table2[[#This Row],[Units Sold]],Table2[[#This Row],[Revenue]],Table2[[#This Row],[Cost]])</f>
        <v>IndiaChocolate Chip158379153166</v>
      </c>
      <c r="B25" s="1" t="s">
        <v>8</v>
      </c>
      <c r="C25" s="6" t="s">
        <v>9</v>
      </c>
      <c r="D25" s="7">
        <v>1583</v>
      </c>
      <c r="E25" s="8">
        <v>7915</v>
      </c>
      <c r="F25" s="8">
        <v>3166</v>
      </c>
      <c r="G25" s="8">
        <v>4749</v>
      </c>
      <c r="H25" s="9">
        <v>43983</v>
      </c>
    </row>
    <row r="26" spans="1:8" x14ac:dyDescent="0.2">
      <c r="A26" s="1" t="str">
        <f>CONCATENATE(Table2[[#This Row],[Country]],Table2[[#This Row],[Product]],Table2[[#This Row],[Units Sold]],Table2[[#This Row],[Revenue]],Table2[[#This Row],[Cost]])</f>
        <v>IndiaChocolate Chip156578253130</v>
      </c>
      <c r="B26" s="1" t="s">
        <v>8</v>
      </c>
      <c r="C26" s="6" t="s">
        <v>9</v>
      </c>
      <c r="D26" s="7">
        <v>1565</v>
      </c>
      <c r="E26" s="8">
        <v>7825</v>
      </c>
      <c r="F26" s="8">
        <v>3130</v>
      </c>
      <c r="G26" s="8">
        <v>4695</v>
      </c>
      <c r="H26" s="9">
        <v>44105</v>
      </c>
    </row>
    <row r="27" spans="1:8" x14ac:dyDescent="0.2">
      <c r="A27" s="1" t="str">
        <f>CONCATENATE(Table2[[#This Row],[Country]],Table2[[#This Row],[Product]],Table2[[#This Row],[Units Sold]],Table2[[#This Row],[Revenue]],Table2[[#This Row],[Cost]])</f>
        <v>IndiaChocolate Chip124962452498</v>
      </c>
      <c r="B27" s="1" t="s">
        <v>8</v>
      </c>
      <c r="C27" s="6" t="s">
        <v>9</v>
      </c>
      <c r="D27" s="7">
        <v>1249</v>
      </c>
      <c r="E27" s="8">
        <v>6245</v>
      </c>
      <c r="F27" s="8">
        <v>2498</v>
      </c>
      <c r="G27" s="8">
        <v>3747</v>
      </c>
      <c r="H27" s="9">
        <v>44105</v>
      </c>
    </row>
    <row r="28" spans="1:8" x14ac:dyDescent="0.2">
      <c r="A28" s="1" t="str">
        <f>CONCATENATE(Table2[[#This Row],[Country]],Table2[[#This Row],[Product]],Table2[[#This Row],[Units Sold]],Table2[[#This Row],[Revenue]],Table2[[#This Row],[Cost]])</f>
        <v>IndiaChocolate Chip2428121404856</v>
      </c>
      <c r="B28" s="1" t="s">
        <v>8</v>
      </c>
      <c r="C28" s="6" t="s">
        <v>9</v>
      </c>
      <c r="D28" s="7">
        <v>2428</v>
      </c>
      <c r="E28" s="8">
        <v>12140</v>
      </c>
      <c r="F28" s="8">
        <v>4856</v>
      </c>
      <c r="G28" s="8">
        <v>7284</v>
      </c>
      <c r="H28" s="9">
        <v>43891</v>
      </c>
    </row>
    <row r="29" spans="1:8" x14ac:dyDescent="0.2">
      <c r="A29" s="1" t="str">
        <f>CONCATENATE(Table2[[#This Row],[Country]],Table2[[#This Row],[Product]],Table2[[#This Row],[Units Sold]],Table2[[#This Row],[Revenue]],Table2[[#This Row],[Cost]])</f>
        <v>IndiaChocolate Chip70035001400</v>
      </c>
      <c r="B29" s="1" t="s">
        <v>8</v>
      </c>
      <c r="C29" s="6" t="s">
        <v>9</v>
      </c>
      <c r="D29" s="7">
        <v>700</v>
      </c>
      <c r="E29" s="8">
        <v>3500</v>
      </c>
      <c r="F29" s="8">
        <v>1400</v>
      </c>
      <c r="G29" s="8">
        <v>2100</v>
      </c>
      <c r="H29" s="9">
        <v>44136</v>
      </c>
    </row>
    <row r="30" spans="1:8" x14ac:dyDescent="0.2">
      <c r="A30" s="1" t="str">
        <f>CONCATENATE(Table2[[#This Row],[Country]],Table2[[#This Row],[Product]],Table2[[#This Row],[Units Sold]],Table2[[#This Row],[Revenue]],Table2[[#This Row],[Cost]])</f>
        <v>IndiaChocolate Chip161480703228</v>
      </c>
      <c r="B30" s="1" t="s">
        <v>8</v>
      </c>
      <c r="C30" s="6" t="s">
        <v>9</v>
      </c>
      <c r="D30" s="7">
        <v>1614</v>
      </c>
      <c r="E30" s="8">
        <v>8070</v>
      </c>
      <c r="F30" s="8">
        <v>3228</v>
      </c>
      <c r="G30" s="8">
        <v>4842</v>
      </c>
      <c r="H30" s="9">
        <v>43922</v>
      </c>
    </row>
    <row r="31" spans="1:8" x14ac:dyDescent="0.2">
      <c r="A31" s="1" t="str">
        <f>CONCATENATE(Table2[[#This Row],[Country]],Table2[[#This Row],[Product]],Table2[[#This Row],[Units Sold]],Table2[[#This Row],[Revenue]],Table2[[#This Row],[Cost]])</f>
        <v>IndiaChocolate Chip2559127955118</v>
      </c>
      <c r="B31" s="1" t="s">
        <v>8</v>
      </c>
      <c r="C31" s="6" t="s">
        <v>9</v>
      </c>
      <c r="D31" s="7">
        <v>2559</v>
      </c>
      <c r="E31" s="8">
        <v>12795</v>
      </c>
      <c r="F31" s="8">
        <v>5118</v>
      </c>
      <c r="G31" s="8">
        <v>7677</v>
      </c>
      <c r="H31" s="9">
        <v>44044</v>
      </c>
    </row>
    <row r="32" spans="1:8" x14ac:dyDescent="0.2">
      <c r="A32" s="1" t="str">
        <f>CONCATENATE(Table2[[#This Row],[Country]],Table2[[#This Row],[Product]],Table2[[#This Row],[Units Sold]],Table2[[#This Row],[Revenue]],Table2[[#This Row],[Cost]])</f>
        <v>IndiaChocolate Chip72336151446</v>
      </c>
      <c r="B32" s="1" t="s">
        <v>8</v>
      </c>
      <c r="C32" s="6" t="s">
        <v>9</v>
      </c>
      <c r="D32" s="7">
        <v>723</v>
      </c>
      <c r="E32" s="8">
        <v>3615</v>
      </c>
      <c r="F32" s="8">
        <v>1446</v>
      </c>
      <c r="G32" s="8">
        <v>2169</v>
      </c>
      <c r="H32" s="9">
        <v>43922</v>
      </c>
    </row>
    <row r="33" spans="1:8" x14ac:dyDescent="0.2">
      <c r="A33" s="1" t="str">
        <f>CONCATENATE(Table2[[#This Row],[Country]],Table2[[#This Row],[Product]],Table2[[#This Row],[Units Sold]],Table2[[#This Row],[Revenue]],Table2[[#This Row],[Cost]])</f>
        <v>IndiaFortune Cookie25182518503.6</v>
      </c>
      <c r="B33" s="1" t="s">
        <v>8</v>
      </c>
      <c r="C33" s="6" t="s">
        <v>10</v>
      </c>
      <c r="D33" s="7">
        <v>2518</v>
      </c>
      <c r="E33" s="8">
        <v>2518</v>
      </c>
      <c r="F33" s="8">
        <v>503.6</v>
      </c>
      <c r="G33" s="8">
        <v>2014.4</v>
      </c>
      <c r="H33" s="9">
        <v>43983</v>
      </c>
    </row>
    <row r="34" spans="1:8" x14ac:dyDescent="0.2">
      <c r="A34" s="1" t="str">
        <f>CONCATENATE(Table2[[#This Row],[Country]],Table2[[#This Row],[Product]],Table2[[#This Row],[Units Sold]],Table2[[#This Row],[Revenue]],Table2[[#This Row],[Cost]])</f>
        <v>IndiaFortune Cookie26662666533.2</v>
      </c>
      <c r="B34" s="1" t="s">
        <v>8</v>
      </c>
      <c r="C34" s="6" t="s">
        <v>10</v>
      </c>
      <c r="D34" s="7">
        <v>2666</v>
      </c>
      <c r="E34" s="8">
        <v>2666</v>
      </c>
      <c r="F34" s="8">
        <v>533.20000000000005</v>
      </c>
      <c r="G34" s="8">
        <v>2132.8000000000002</v>
      </c>
      <c r="H34" s="9">
        <v>44013</v>
      </c>
    </row>
    <row r="35" spans="1:8" x14ac:dyDescent="0.2">
      <c r="A35" s="1" t="str">
        <f>CONCATENATE(Table2[[#This Row],[Country]],Table2[[#This Row],[Product]],Table2[[#This Row],[Units Sold]],Table2[[#This Row],[Revenue]],Table2[[#This Row],[Cost]])</f>
        <v>IndiaFortune Cookie18301830366</v>
      </c>
      <c r="B35" s="1" t="s">
        <v>8</v>
      </c>
      <c r="C35" s="6" t="s">
        <v>10</v>
      </c>
      <c r="D35" s="7">
        <v>1830</v>
      </c>
      <c r="E35" s="8">
        <v>1830</v>
      </c>
      <c r="F35" s="8">
        <v>366</v>
      </c>
      <c r="G35" s="8">
        <v>1464</v>
      </c>
      <c r="H35" s="9">
        <v>44044</v>
      </c>
    </row>
    <row r="36" spans="1:8" x14ac:dyDescent="0.2">
      <c r="A36" s="1" t="str">
        <f>CONCATENATE(Table2[[#This Row],[Country]],Table2[[#This Row],[Product]],Table2[[#This Row],[Units Sold]],Table2[[#This Row],[Revenue]],Table2[[#This Row],[Cost]])</f>
        <v>IndiaFortune Cookie19671967393.4</v>
      </c>
      <c r="B36" s="1" t="s">
        <v>8</v>
      </c>
      <c r="C36" s="6" t="s">
        <v>10</v>
      </c>
      <c r="D36" s="7">
        <v>1967</v>
      </c>
      <c r="E36" s="8">
        <v>1967</v>
      </c>
      <c r="F36" s="8">
        <v>393.40000000000003</v>
      </c>
      <c r="G36" s="8">
        <v>1573.6</v>
      </c>
      <c r="H36" s="9">
        <v>43891</v>
      </c>
    </row>
    <row r="37" spans="1:8" x14ac:dyDescent="0.2">
      <c r="A37" s="1" t="str">
        <f>CONCATENATE(Table2[[#This Row],[Country]],Table2[[#This Row],[Product]],Table2[[#This Row],[Units Sold]],Table2[[#This Row],[Revenue]],Table2[[#This Row],[Cost]])</f>
        <v>IndiaFortune Cookie48848897.6</v>
      </c>
      <c r="B37" s="1" t="s">
        <v>8</v>
      </c>
      <c r="C37" s="6" t="s">
        <v>10</v>
      </c>
      <c r="D37" s="7">
        <v>488</v>
      </c>
      <c r="E37" s="8">
        <v>488</v>
      </c>
      <c r="F37" s="8">
        <v>97.600000000000009</v>
      </c>
      <c r="G37" s="8">
        <v>390.4</v>
      </c>
      <c r="H37" s="9">
        <v>43862</v>
      </c>
    </row>
    <row r="38" spans="1:8" x14ac:dyDescent="0.2">
      <c r="A38" s="1" t="str">
        <f>CONCATENATE(Table2[[#This Row],[Country]],Table2[[#This Row],[Product]],Table2[[#This Row],[Units Sold]],Table2[[#This Row],[Revenue]],Table2[[#This Row],[Cost]])</f>
        <v>IndiaFortune Cookie708708141.6</v>
      </c>
      <c r="B38" s="1" t="s">
        <v>8</v>
      </c>
      <c r="C38" s="6" t="s">
        <v>10</v>
      </c>
      <c r="D38" s="7">
        <v>708</v>
      </c>
      <c r="E38" s="8">
        <v>708</v>
      </c>
      <c r="F38" s="8">
        <v>141.6</v>
      </c>
      <c r="G38" s="8">
        <v>566.4</v>
      </c>
      <c r="H38" s="9">
        <v>43983</v>
      </c>
    </row>
    <row r="39" spans="1:8" x14ac:dyDescent="0.2">
      <c r="A39" s="1" t="str">
        <f>CONCATENATE(Table2[[#This Row],[Country]],Table2[[#This Row],[Product]],Table2[[#This Row],[Units Sold]],Table2[[#This Row],[Revenue]],Table2[[#This Row],[Cost]])</f>
        <v>IndiaFortune Cookie38033803760.6</v>
      </c>
      <c r="B39" s="1" t="s">
        <v>8</v>
      </c>
      <c r="C39" s="6" t="s">
        <v>10</v>
      </c>
      <c r="D39" s="7">
        <v>3803</v>
      </c>
      <c r="E39" s="8">
        <v>3803</v>
      </c>
      <c r="F39" s="8">
        <v>760.6</v>
      </c>
      <c r="G39" s="8">
        <v>3042.4</v>
      </c>
      <c r="H39" s="9">
        <v>43922</v>
      </c>
    </row>
    <row r="40" spans="1:8" x14ac:dyDescent="0.2">
      <c r="A40" s="1" t="str">
        <f>CONCATENATE(Table2[[#This Row],[Country]],Table2[[#This Row],[Product]],Table2[[#This Row],[Units Sold]],Table2[[#This Row],[Revenue]],Table2[[#This Row],[Cost]])</f>
        <v>IndiaFortune Cookie23212321464.2</v>
      </c>
      <c r="B40" s="1" t="s">
        <v>8</v>
      </c>
      <c r="C40" s="6" t="s">
        <v>10</v>
      </c>
      <c r="D40" s="7">
        <v>2321</v>
      </c>
      <c r="E40" s="8">
        <v>2321</v>
      </c>
      <c r="F40" s="8">
        <v>464.20000000000005</v>
      </c>
      <c r="G40" s="8">
        <v>1856.8</v>
      </c>
      <c r="H40" s="9">
        <v>44136</v>
      </c>
    </row>
    <row r="41" spans="1:8" x14ac:dyDescent="0.2">
      <c r="A41" s="1" t="str">
        <f>CONCATENATE(Table2[[#This Row],[Country]],Table2[[#This Row],[Product]],Table2[[#This Row],[Units Sold]],Table2[[#This Row],[Revenue]],Table2[[#This Row],[Cost]])</f>
        <v>IndiaFortune Cookie27342734546.8</v>
      </c>
      <c r="B41" s="1" t="s">
        <v>8</v>
      </c>
      <c r="C41" s="6" t="s">
        <v>10</v>
      </c>
      <c r="D41" s="7">
        <v>2734</v>
      </c>
      <c r="E41" s="8">
        <v>2734</v>
      </c>
      <c r="F41" s="8">
        <v>546.80000000000007</v>
      </c>
      <c r="G41" s="8">
        <v>2187.1999999999998</v>
      </c>
      <c r="H41" s="9">
        <v>44105</v>
      </c>
    </row>
    <row r="42" spans="1:8" x14ac:dyDescent="0.2">
      <c r="A42" s="1" t="str">
        <f>CONCATENATE(Table2[[#This Row],[Country]],Table2[[#This Row],[Product]],Table2[[#This Row],[Units Sold]],Table2[[#This Row],[Revenue]],Table2[[#This Row],[Cost]])</f>
        <v>IndiaFortune Cookie12491249249.8</v>
      </c>
      <c r="B42" s="1" t="s">
        <v>8</v>
      </c>
      <c r="C42" s="6" t="s">
        <v>10</v>
      </c>
      <c r="D42" s="7">
        <v>1249</v>
      </c>
      <c r="E42" s="8">
        <v>1249</v>
      </c>
      <c r="F42" s="8">
        <v>249.8</v>
      </c>
      <c r="G42" s="8">
        <v>999.2</v>
      </c>
      <c r="H42" s="9">
        <v>44105</v>
      </c>
    </row>
    <row r="43" spans="1:8" x14ac:dyDescent="0.2">
      <c r="A43" s="1" t="str">
        <f>CONCATENATE(Table2[[#This Row],[Country]],Table2[[#This Row],[Product]],Table2[[#This Row],[Units Sold]],Table2[[#This Row],[Revenue]],Table2[[#This Row],[Cost]])</f>
        <v>IndiaFortune Cookie22282228445.6</v>
      </c>
      <c r="B43" s="1" t="s">
        <v>8</v>
      </c>
      <c r="C43" s="6" t="s">
        <v>10</v>
      </c>
      <c r="D43" s="7">
        <v>2228</v>
      </c>
      <c r="E43" s="8">
        <v>2228</v>
      </c>
      <c r="F43" s="8">
        <v>445.6</v>
      </c>
      <c r="G43" s="8">
        <v>1782.4</v>
      </c>
      <c r="H43" s="9">
        <v>43831</v>
      </c>
    </row>
    <row r="44" spans="1:8" x14ac:dyDescent="0.2">
      <c r="A44" s="1" t="str">
        <f>CONCATENATE(Table2[[#This Row],[Country]],Table2[[#This Row],[Product]],Table2[[#This Row],[Units Sold]],Table2[[#This Row],[Revenue]],Table2[[#This Row],[Cost]])</f>
        <v>IndiaFortune Cookie20020040</v>
      </c>
      <c r="B44" s="1" t="s">
        <v>8</v>
      </c>
      <c r="C44" s="6" t="s">
        <v>10</v>
      </c>
      <c r="D44" s="7">
        <v>200</v>
      </c>
      <c r="E44" s="8">
        <v>200</v>
      </c>
      <c r="F44" s="8">
        <v>40</v>
      </c>
      <c r="G44" s="8">
        <v>160</v>
      </c>
      <c r="H44" s="9">
        <v>43952</v>
      </c>
    </row>
    <row r="45" spans="1:8" x14ac:dyDescent="0.2">
      <c r="A45" s="1" t="str">
        <f>CONCATENATE(Table2[[#This Row],[Country]],Table2[[#This Row],[Product]],Table2[[#This Row],[Units Sold]],Table2[[#This Row],[Revenue]],Table2[[#This Row],[Cost]])</f>
        <v>IndiaFortune Cookie38838877.6</v>
      </c>
      <c r="B45" s="1" t="s">
        <v>8</v>
      </c>
      <c r="C45" s="6" t="s">
        <v>10</v>
      </c>
      <c r="D45" s="7">
        <v>388</v>
      </c>
      <c r="E45" s="8">
        <v>388</v>
      </c>
      <c r="F45" s="8">
        <v>77.600000000000009</v>
      </c>
      <c r="G45" s="8">
        <v>310.39999999999998</v>
      </c>
      <c r="H45" s="9">
        <v>44075</v>
      </c>
    </row>
    <row r="46" spans="1:8" x14ac:dyDescent="0.2">
      <c r="A46" s="1" t="str">
        <f>CONCATENATE(Table2[[#This Row],[Country]],Table2[[#This Row],[Product]],Table2[[#This Row],[Units Sold]],Table2[[#This Row],[Revenue]],Table2[[#This Row],[Cost]])</f>
        <v>IndiaFortune Cookie23002300460</v>
      </c>
      <c r="B46" s="1" t="s">
        <v>8</v>
      </c>
      <c r="C46" s="6" t="s">
        <v>10</v>
      </c>
      <c r="D46" s="7">
        <v>2300</v>
      </c>
      <c r="E46" s="8">
        <v>2300</v>
      </c>
      <c r="F46" s="8">
        <v>460</v>
      </c>
      <c r="G46" s="8">
        <v>1840</v>
      </c>
      <c r="H46" s="9">
        <v>44166</v>
      </c>
    </row>
    <row r="47" spans="1:8" x14ac:dyDescent="0.2">
      <c r="A47" s="1" t="str">
        <f>CONCATENATE(Table2[[#This Row],[Country]],Table2[[#This Row],[Product]],Table2[[#This Row],[Units Sold]],Table2[[#This Row],[Revenue]],Table2[[#This Row],[Cost]])</f>
        <v>IndiaOatmeal Raisin191695804215.2</v>
      </c>
      <c r="B47" s="1" t="s">
        <v>8</v>
      </c>
      <c r="C47" s="6" t="s">
        <v>11</v>
      </c>
      <c r="D47" s="7">
        <v>1916</v>
      </c>
      <c r="E47" s="8">
        <v>9580</v>
      </c>
      <c r="F47" s="8">
        <v>4215.2000000000007</v>
      </c>
      <c r="G47" s="8">
        <v>5364.7999999999993</v>
      </c>
      <c r="H47" s="9">
        <v>44166</v>
      </c>
    </row>
    <row r="48" spans="1:8" x14ac:dyDescent="0.2">
      <c r="A48" s="1" t="str">
        <f>CONCATENATE(Table2[[#This Row],[Country]],Table2[[#This Row],[Product]],Table2[[#This Row],[Units Sold]],Table2[[#This Row],[Revenue]],Table2[[#This Row],[Cost]])</f>
        <v>IndiaOatmeal Raisin55227601214.4</v>
      </c>
      <c r="B48" s="1" t="s">
        <v>8</v>
      </c>
      <c r="C48" s="6" t="s">
        <v>11</v>
      </c>
      <c r="D48" s="7">
        <v>552</v>
      </c>
      <c r="E48" s="8">
        <v>2760</v>
      </c>
      <c r="F48" s="8">
        <v>1214.4000000000001</v>
      </c>
      <c r="G48" s="8">
        <v>1545.6</v>
      </c>
      <c r="H48" s="9">
        <v>44044</v>
      </c>
    </row>
    <row r="49" spans="1:8" x14ac:dyDescent="0.2">
      <c r="A49" s="1" t="str">
        <f>CONCATENATE(Table2[[#This Row],[Country]],Table2[[#This Row],[Product]],Table2[[#This Row],[Units Sold]],Table2[[#This Row],[Revenue]],Table2[[#This Row],[Cost]])</f>
        <v>IndiaOatmeal Raisin113556752497</v>
      </c>
      <c r="B49" s="1" t="s">
        <v>8</v>
      </c>
      <c r="C49" s="6" t="s">
        <v>11</v>
      </c>
      <c r="D49" s="7">
        <v>1135</v>
      </c>
      <c r="E49" s="8">
        <v>5675</v>
      </c>
      <c r="F49" s="8">
        <v>2497</v>
      </c>
      <c r="G49" s="8">
        <v>3178</v>
      </c>
      <c r="H49" s="9">
        <v>43983</v>
      </c>
    </row>
    <row r="50" spans="1:8" x14ac:dyDescent="0.2">
      <c r="A50" s="1" t="str">
        <f>CONCATENATE(Table2[[#This Row],[Country]],Table2[[#This Row],[Product]],Table2[[#This Row],[Units Sold]],Table2[[#This Row],[Revenue]],Table2[[#This Row],[Cost]])</f>
        <v>IndiaOatmeal Raisin164582253619</v>
      </c>
      <c r="B50" s="1" t="s">
        <v>8</v>
      </c>
      <c r="C50" s="6" t="s">
        <v>11</v>
      </c>
      <c r="D50" s="7">
        <v>1645</v>
      </c>
      <c r="E50" s="8">
        <v>8225</v>
      </c>
      <c r="F50" s="8">
        <v>3619.0000000000005</v>
      </c>
      <c r="G50" s="8">
        <v>4606</v>
      </c>
      <c r="H50" s="9">
        <v>43952</v>
      </c>
    </row>
    <row r="51" spans="1:8" x14ac:dyDescent="0.2">
      <c r="A51" s="1" t="str">
        <f>CONCATENATE(Table2[[#This Row],[Country]],Table2[[#This Row],[Product]],Table2[[#This Row],[Units Sold]],Table2[[#This Row],[Revenue]],Table2[[#This Row],[Cost]])</f>
        <v>IndiaOatmeal Raisin111855902459.6</v>
      </c>
      <c r="B51" s="1" t="s">
        <v>8</v>
      </c>
      <c r="C51" s="6" t="s">
        <v>11</v>
      </c>
      <c r="D51" s="7">
        <v>1118</v>
      </c>
      <c r="E51" s="8">
        <v>5590</v>
      </c>
      <c r="F51" s="8">
        <v>2459.6000000000004</v>
      </c>
      <c r="G51" s="8">
        <v>3130.3999999999996</v>
      </c>
      <c r="H51" s="9">
        <v>44136</v>
      </c>
    </row>
    <row r="52" spans="1:8" x14ac:dyDescent="0.2">
      <c r="A52" s="1" t="str">
        <f>CONCATENATE(Table2[[#This Row],[Country]],Table2[[#This Row],[Product]],Table2[[#This Row],[Units Sold]],Table2[[#This Row],[Revenue]],Table2[[#This Row],[Cost]])</f>
        <v>IndiaOatmeal Raisin70835401557.6</v>
      </c>
      <c r="B52" s="1" t="s">
        <v>8</v>
      </c>
      <c r="C52" s="6" t="s">
        <v>11</v>
      </c>
      <c r="D52" s="7">
        <v>708</v>
      </c>
      <c r="E52" s="8">
        <v>3540</v>
      </c>
      <c r="F52" s="8">
        <v>1557.6000000000001</v>
      </c>
      <c r="G52" s="8">
        <v>1982.3999999999999</v>
      </c>
      <c r="H52" s="9">
        <v>43983</v>
      </c>
    </row>
    <row r="53" spans="1:8" x14ac:dyDescent="0.2">
      <c r="A53" s="1" t="str">
        <f>CONCATENATE(Table2[[#This Row],[Country]],Table2[[#This Row],[Product]],Table2[[#This Row],[Units Sold]],Table2[[#This Row],[Revenue]],Table2[[#This Row],[Cost]])</f>
        <v>IndiaOatmeal Raisin126963452791.8</v>
      </c>
      <c r="B53" s="1" t="s">
        <v>8</v>
      </c>
      <c r="C53" s="6" t="s">
        <v>11</v>
      </c>
      <c r="D53" s="7">
        <v>1269</v>
      </c>
      <c r="E53" s="8">
        <v>6345</v>
      </c>
      <c r="F53" s="8">
        <v>2791.8</v>
      </c>
      <c r="G53" s="8">
        <v>3553.2</v>
      </c>
      <c r="H53" s="9">
        <v>44105</v>
      </c>
    </row>
    <row r="54" spans="1:8" x14ac:dyDescent="0.2">
      <c r="A54" s="1" t="str">
        <f>CONCATENATE(Table2[[#This Row],[Country]],Table2[[#This Row],[Product]],Table2[[#This Row],[Units Sold]],Table2[[#This Row],[Revenue]],Table2[[#This Row],[Cost]])</f>
        <v>IndiaOatmeal Raisin163181553588.2</v>
      </c>
      <c r="B54" s="1" t="s">
        <v>8</v>
      </c>
      <c r="C54" s="6" t="s">
        <v>11</v>
      </c>
      <c r="D54" s="7">
        <v>1631</v>
      </c>
      <c r="E54" s="8">
        <v>8155</v>
      </c>
      <c r="F54" s="8">
        <v>3588.2000000000003</v>
      </c>
      <c r="G54" s="8">
        <v>4566.7999999999993</v>
      </c>
      <c r="H54" s="9">
        <v>44013</v>
      </c>
    </row>
    <row r="55" spans="1:8" x14ac:dyDescent="0.2">
      <c r="A55" s="1" t="str">
        <f>CONCATENATE(Table2[[#This Row],[Country]],Table2[[#This Row],[Product]],Table2[[#This Row],[Units Sold]],Table2[[#This Row],[Revenue]],Table2[[#This Row],[Cost]])</f>
        <v>IndiaOatmeal Raisin2240112004928</v>
      </c>
      <c r="B55" s="1" t="s">
        <v>8</v>
      </c>
      <c r="C55" s="6" t="s">
        <v>11</v>
      </c>
      <c r="D55" s="7">
        <v>2240</v>
      </c>
      <c r="E55" s="8">
        <v>11200</v>
      </c>
      <c r="F55" s="8">
        <v>4928</v>
      </c>
      <c r="G55" s="8">
        <v>6272</v>
      </c>
      <c r="H55" s="9">
        <v>43862</v>
      </c>
    </row>
    <row r="56" spans="1:8" x14ac:dyDescent="0.2">
      <c r="A56" s="1" t="str">
        <f>CONCATENATE(Table2[[#This Row],[Country]],Table2[[#This Row],[Product]],Table2[[#This Row],[Units Sold]],Table2[[#This Row],[Revenue]],Table2[[#This Row],[Cost]])</f>
        <v>IndiaOatmeal Raisin3521176057746.2</v>
      </c>
      <c r="B56" s="1" t="s">
        <v>8</v>
      </c>
      <c r="C56" s="6" t="s">
        <v>11</v>
      </c>
      <c r="D56" s="7">
        <v>3521</v>
      </c>
      <c r="E56" s="8">
        <v>17605</v>
      </c>
      <c r="F56" s="8">
        <v>7746.2000000000007</v>
      </c>
      <c r="G56" s="8">
        <v>9858.7999999999993</v>
      </c>
      <c r="H56" s="9">
        <v>43922</v>
      </c>
    </row>
    <row r="57" spans="1:8" x14ac:dyDescent="0.2">
      <c r="A57" s="1" t="str">
        <f>CONCATENATE(Table2[[#This Row],[Country]],Table2[[#This Row],[Product]],Table2[[#This Row],[Units Sold]],Table2[[#This Row],[Revenue]],Table2[[#This Row],[Cost]])</f>
        <v>IndiaOatmeal Raisin70735351555.4</v>
      </c>
      <c r="B57" s="1" t="s">
        <v>8</v>
      </c>
      <c r="C57" s="6" t="s">
        <v>11</v>
      </c>
      <c r="D57" s="7">
        <v>707</v>
      </c>
      <c r="E57" s="8">
        <v>3535</v>
      </c>
      <c r="F57" s="8">
        <v>1555.4</v>
      </c>
      <c r="G57" s="8">
        <v>1979.6</v>
      </c>
      <c r="H57" s="9">
        <v>44075</v>
      </c>
    </row>
    <row r="58" spans="1:8" x14ac:dyDescent="0.2">
      <c r="A58" s="1" t="str">
        <f>CONCATENATE(Table2[[#This Row],[Country]],Table2[[#This Row],[Product]],Table2[[#This Row],[Units Sold]],Table2[[#This Row],[Revenue]],Table2[[#This Row],[Cost]])</f>
        <v>IndiaOatmeal Raisin2734136706014.8</v>
      </c>
      <c r="B58" s="1" t="s">
        <v>8</v>
      </c>
      <c r="C58" s="6" t="s">
        <v>11</v>
      </c>
      <c r="D58" s="7">
        <v>2734</v>
      </c>
      <c r="E58" s="8">
        <v>13670</v>
      </c>
      <c r="F58" s="8">
        <v>6014.8</v>
      </c>
      <c r="G58" s="8">
        <v>7655.2</v>
      </c>
      <c r="H58" s="9">
        <v>44105</v>
      </c>
    </row>
    <row r="59" spans="1:8" x14ac:dyDescent="0.2">
      <c r="A59" s="1" t="str">
        <f>CONCATENATE(Table2[[#This Row],[Country]],Table2[[#This Row],[Product]],Table2[[#This Row],[Units Sold]],Table2[[#This Row],[Revenue]],Table2[[#This Row],[Cost]])</f>
        <v>IndiaOatmeal Raisin165982953649.8</v>
      </c>
      <c r="B59" s="1" t="s">
        <v>8</v>
      </c>
      <c r="C59" s="6" t="s">
        <v>11</v>
      </c>
      <c r="D59" s="7">
        <v>1659</v>
      </c>
      <c r="E59" s="8">
        <v>8295</v>
      </c>
      <c r="F59" s="8">
        <v>3649.8</v>
      </c>
      <c r="G59" s="8">
        <v>4645.2</v>
      </c>
      <c r="H59" s="9">
        <v>43831</v>
      </c>
    </row>
    <row r="60" spans="1:8" x14ac:dyDescent="0.2">
      <c r="A60" s="1" t="str">
        <f>CONCATENATE(Table2[[#This Row],[Country]],Table2[[#This Row],[Product]],Table2[[#This Row],[Units Sold]],Table2[[#This Row],[Revenue]],Table2[[#This Row],[Cost]])</f>
        <v>IndiaOatmeal Raisin88844401953.6</v>
      </c>
      <c r="B60" s="1" t="s">
        <v>8</v>
      </c>
      <c r="C60" s="6" t="s">
        <v>11</v>
      </c>
      <c r="D60" s="7">
        <v>888</v>
      </c>
      <c r="E60" s="8">
        <v>4440</v>
      </c>
      <c r="F60" s="8">
        <v>1953.6000000000001</v>
      </c>
      <c r="G60" s="8">
        <v>2486.3999999999996</v>
      </c>
      <c r="H60" s="9">
        <v>43891</v>
      </c>
    </row>
    <row r="61" spans="1:8" x14ac:dyDescent="0.2">
      <c r="A61" s="1" t="str">
        <f>CONCATENATE(Table2[[#This Row],[Country]],Table2[[#This Row],[Product]],Table2[[#This Row],[Units Sold]],Table2[[#This Row],[Revenue]],Table2[[#This Row],[Cost]])</f>
        <v>IndiaSnickerdoodle161964762428.5</v>
      </c>
      <c r="B61" s="1" t="s">
        <v>8</v>
      </c>
      <c r="C61" s="6" t="s">
        <v>12</v>
      </c>
      <c r="D61" s="7">
        <v>1619</v>
      </c>
      <c r="E61" s="8">
        <v>6476</v>
      </c>
      <c r="F61" s="8">
        <v>2428.5</v>
      </c>
      <c r="G61" s="8">
        <v>4047.5</v>
      </c>
      <c r="H61" s="9">
        <v>43831</v>
      </c>
    </row>
    <row r="62" spans="1:8" x14ac:dyDescent="0.2">
      <c r="A62" s="1" t="str">
        <f>CONCATENATE(Table2[[#This Row],[Country]],Table2[[#This Row],[Product]],Table2[[#This Row],[Units Sold]],Table2[[#This Row],[Revenue]],Table2[[#This Row],[Cost]])</f>
        <v>IndiaSnickerdoodle144557802167.5</v>
      </c>
      <c r="B62" s="1" t="s">
        <v>8</v>
      </c>
      <c r="C62" s="6" t="s">
        <v>12</v>
      </c>
      <c r="D62" s="7">
        <v>1445</v>
      </c>
      <c r="E62" s="8">
        <v>5780</v>
      </c>
      <c r="F62" s="8">
        <v>2167.5</v>
      </c>
      <c r="G62" s="8">
        <v>3612.5</v>
      </c>
      <c r="H62" s="9">
        <v>44075</v>
      </c>
    </row>
    <row r="63" spans="1:8" x14ac:dyDescent="0.2">
      <c r="A63" s="1" t="str">
        <f>CONCATENATE(Table2[[#This Row],[Country]],Table2[[#This Row],[Product]],Table2[[#This Row],[Units Sold]],Table2[[#This Row],[Revenue]],Table2[[#This Row],[Cost]])</f>
        <v>IndiaSnickerdoodle74329721114.5</v>
      </c>
      <c r="B63" s="1" t="s">
        <v>8</v>
      </c>
      <c r="C63" s="6" t="s">
        <v>12</v>
      </c>
      <c r="D63" s="7">
        <v>743</v>
      </c>
      <c r="E63" s="8">
        <v>2972</v>
      </c>
      <c r="F63" s="8">
        <v>1114.5</v>
      </c>
      <c r="G63" s="8">
        <v>1857.5</v>
      </c>
      <c r="H63" s="9">
        <v>43922</v>
      </c>
    </row>
    <row r="64" spans="1:8" x14ac:dyDescent="0.2">
      <c r="A64" s="1" t="str">
        <f>CONCATENATE(Table2[[#This Row],[Country]],Table2[[#This Row],[Product]],Table2[[#This Row],[Units Sold]],Table2[[#This Row],[Revenue]],Table2[[#This Row],[Cost]])</f>
        <v>IndiaSnickerdoodle129551801942.5</v>
      </c>
      <c r="B64" s="1" t="s">
        <v>8</v>
      </c>
      <c r="C64" s="6" t="s">
        <v>12</v>
      </c>
      <c r="D64" s="7">
        <v>1295</v>
      </c>
      <c r="E64" s="8">
        <v>5180</v>
      </c>
      <c r="F64" s="8">
        <v>1942.5</v>
      </c>
      <c r="G64" s="8">
        <v>3237.5</v>
      </c>
      <c r="H64" s="9">
        <v>44105</v>
      </c>
    </row>
    <row r="65" spans="1:8" x14ac:dyDescent="0.2">
      <c r="A65" s="1" t="str">
        <f>CONCATENATE(Table2[[#This Row],[Country]],Table2[[#This Row],[Product]],Table2[[#This Row],[Units Sold]],Table2[[#This Row],[Revenue]],Table2[[#This Row],[Cost]])</f>
        <v>IndiaSnickerdoodle2852114084278</v>
      </c>
      <c r="B65" s="1" t="s">
        <v>8</v>
      </c>
      <c r="C65" s="6" t="s">
        <v>12</v>
      </c>
      <c r="D65" s="7">
        <v>2852</v>
      </c>
      <c r="E65" s="8">
        <v>11408</v>
      </c>
      <c r="F65" s="8">
        <v>4278</v>
      </c>
      <c r="G65" s="8">
        <v>7130</v>
      </c>
      <c r="H65" s="9">
        <v>44166</v>
      </c>
    </row>
    <row r="66" spans="1:8" x14ac:dyDescent="0.2">
      <c r="A66" s="1" t="str">
        <f>CONCATENATE(Table2[[#This Row],[Country]],Table2[[#This Row],[Product]],Table2[[#This Row],[Units Sold]],Table2[[#This Row],[Revenue]],Table2[[#This Row],[Cost]])</f>
        <v>IndiaSnickerdoodle83133241246.5</v>
      </c>
      <c r="B66" s="1" t="s">
        <v>8</v>
      </c>
      <c r="C66" s="6" t="s">
        <v>12</v>
      </c>
      <c r="D66" s="7">
        <v>831</v>
      </c>
      <c r="E66" s="8">
        <v>3324</v>
      </c>
      <c r="F66" s="8">
        <v>1246.5</v>
      </c>
      <c r="G66" s="8">
        <v>2077.5</v>
      </c>
      <c r="H66" s="9">
        <v>43952</v>
      </c>
    </row>
    <row r="67" spans="1:8" x14ac:dyDescent="0.2">
      <c r="A67" s="1" t="str">
        <f>CONCATENATE(Table2[[#This Row],[Country]],Table2[[#This Row],[Product]],Table2[[#This Row],[Units Sold]],Table2[[#This Row],[Revenue]],Table2[[#This Row],[Cost]])</f>
        <v>IndiaSnickerdoodle2844113764266</v>
      </c>
      <c r="B67" s="1" t="s">
        <v>8</v>
      </c>
      <c r="C67" s="6" t="s">
        <v>12</v>
      </c>
      <c r="D67" s="7">
        <v>2844</v>
      </c>
      <c r="E67" s="8">
        <v>11376</v>
      </c>
      <c r="F67" s="8">
        <v>4266</v>
      </c>
      <c r="G67" s="8">
        <v>7110</v>
      </c>
      <c r="H67" s="9">
        <v>43983</v>
      </c>
    </row>
    <row r="68" spans="1:8" x14ac:dyDescent="0.2">
      <c r="A68" s="1" t="str">
        <f>CONCATENATE(Table2[[#This Row],[Country]],Table2[[#This Row],[Product]],Table2[[#This Row],[Units Sold]],Table2[[#This Row],[Revenue]],Table2[[#This Row],[Cost]])</f>
        <v>IndiaSnickerdoodle188475362826</v>
      </c>
      <c r="B68" s="1" t="s">
        <v>8</v>
      </c>
      <c r="C68" s="6" t="s">
        <v>12</v>
      </c>
      <c r="D68" s="7">
        <v>1884</v>
      </c>
      <c r="E68" s="8">
        <v>7536</v>
      </c>
      <c r="F68" s="8">
        <v>2826</v>
      </c>
      <c r="G68" s="8">
        <v>4710</v>
      </c>
      <c r="H68" s="9">
        <v>44044</v>
      </c>
    </row>
    <row r="69" spans="1:8" x14ac:dyDescent="0.2">
      <c r="A69" s="1" t="str">
        <f>CONCATENATE(Table2[[#This Row],[Country]],Table2[[#This Row],[Product]],Table2[[#This Row],[Units Sold]],Table2[[#This Row],[Revenue]],Table2[[#This Row],[Cost]])</f>
        <v>IndiaSnickerdoodle109443761641</v>
      </c>
      <c r="B69" s="1" t="s">
        <v>8</v>
      </c>
      <c r="C69" s="6" t="s">
        <v>12</v>
      </c>
      <c r="D69" s="7">
        <v>1094</v>
      </c>
      <c r="E69" s="8">
        <v>4376</v>
      </c>
      <c r="F69" s="8">
        <v>1641</v>
      </c>
      <c r="G69" s="8">
        <v>2735</v>
      </c>
      <c r="H69" s="9">
        <v>43983</v>
      </c>
    </row>
    <row r="70" spans="1:8" x14ac:dyDescent="0.2">
      <c r="A70" s="1" t="str">
        <f>CONCATENATE(Table2[[#This Row],[Country]],Table2[[#This Row],[Product]],Table2[[#This Row],[Units Sold]],Table2[[#This Row],[Revenue]],Table2[[#This Row],[Cost]])</f>
        <v>IndiaSnickerdoodle81932761228.5</v>
      </c>
      <c r="B70" s="1" t="s">
        <v>8</v>
      </c>
      <c r="C70" s="6" t="s">
        <v>12</v>
      </c>
      <c r="D70" s="7">
        <v>819</v>
      </c>
      <c r="E70" s="8">
        <v>3276</v>
      </c>
      <c r="F70" s="8">
        <v>1228.5</v>
      </c>
      <c r="G70" s="8">
        <v>2047.5</v>
      </c>
      <c r="H70" s="9">
        <v>44013</v>
      </c>
    </row>
    <row r="71" spans="1:8" x14ac:dyDescent="0.2">
      <c r="A71" s="1" t="str">
        <f>CONCATENATE(Table2[[#This Row],[Country]],Table2[[#This Row],[Product]],Table2[[#This Row],[Units Sold]],Table2[[#This Row],[Revenue]],Table2[[#This Row],[Cost]])</f>
        <v>IndiaSnickerdoodle193777482905.5</v>
      </c>
      <c r="B71" s="1" t="s">
        <v>8</v>
      </c>
      <c r="C71" s="6" t="s">
        <v>12</v>
      </c>
      <c r="D71" s="7">
        <v>1937</v>
      </c>
      <c r="E71" s="8">
        <v>7748</v>
      </c>
      <c r="F71" s="8">
        <v>2905.5</v>
      </c>
      <c r="G71" s="8">
        <v>4842.5</v>
      </c>
      <c r="H71" s="9">
        <v>43862</v>
      </c>
    </row>
    <row r="72" spans="1:8" x14ac:dyDescent="0.2">
      <c r="A72" s="1" t="str">
        <f>CONCATENATE(Table2[[#This Row],[Country]],Table2[[#This Row],[Product]],Table2[[#This Row],[Units Sold]],Table2[[#This Row],[Revenue]],Table2[[#This Row],[Cost]])</f>
        <v>IndiaSnickerdoodle2689107564033.5</v>
      </c>
      <c r="B72" s="1" t="s">
        <v>8</v>
      </c>
      <c r="C72" s="6" t="s">
        <v>12</v>
      </c>
      <c r="D72" s="7">
        <v>2689</v>
      </c>
      <c r="E72" s="8">
        <v>10756</v>
      </c>
      <c r="F72" s="8">
        <v>4033.5</v>
      </c>
      <c r="G72" s="8">
        <v>6722.5</v>
      </c>
      <c r="H72" s="9">
        <v>44136</v>
      </c>
    </row>
    <row r="73" spans="1:8" x14ac:dyDescent="0.2">
      <c r="A73" s="1" t="str">
        <f>CONCATENATE(Table2[[#This Row],[Country]],Table2[[#This Row],[Product]],Table2[[#This Row],[Units Sold]],Table2[[#This Row],[Revenue]],Table2[[#This Row],[Cost]])</f>
        <v>IndiaSnickerdoodle92336921384.5</v>
      </c>
      <c r="B73" s="1" t="s">
        <v>8</v>
      </c>
      <c r="C73" s="6" t="s">
        <v>12</v>
      </c>
      <c r="D73" s="7">
        <v>923</v>
      </c>
      <c r="E73" s="8">
        <v>3692</v>
      </c>
      <c r="F73" s="8">
        <v>1384.5</v>
      </c>
      <c r="G73" s="8">
        <v>2307.5</v>
      </c>
      <c r="H73" s="9">
        <v>43891</v>
      </c>
    </row>
    <row r="74" spans="1:8" x14ac:dyDescent="0.2">
      <c r="A74" s="1" t="str">
        <f>CONCATENATE(Table2[[#This Row],[Country]],Table2[[#This Row],[Product]],Table2[[#This Row],[Units Sold]],Table2[[#This Row],[Revenue]],Table2[[#This Row],[Cost]])</f>
        <v>IndiaSnickerdoodle149659842244</v>
      </c>
      <c r="B74" s="1" t="s">
        <v>8</v>
      </c>
      <c r="C74" s="6" t="s">
        <v>12</v>
      </c>
      <c r="D74" s="7">
        <v>1496</v>
      </c>
      <c r="E74" s="8">
        <v>5984</v>
      </c>
      <c r="F74" s="8">
        <v>2244</v>
      </c>
      <c r="G74" s="8">
        <v>3740</v>
      </c>
      <c r="H74" s="9">
        <v>44105</v>
      </c>
    </row>
    <row r="75" spans="1:8" x14ac:dyDescent="0.2">
      <c r="A75" s="1" t="str">
        <f>CONCATENATE(Table2[[#This Row],[Country]],Table2[[#This Row],[Product]],Table2[[#This Row],[Units Sold]],Table2[[#This Row],[Revenue]],Table2[[#This Row],[Cost]])</f>
        <v>IndiaSnickerdoodle230092003450</v>
      </c>
      <c r="B75" s="1" t="s">
        <v>8</v>
      </c>
      <c r="C75" s="6" t="s">
        <v>12</v>
      </c>
      <c r="D75" s="7">
        <v>2300</v>
      </c>
      <c r="E75" s="8">
        <v>9200</v>
      </c>
      <c r="F75" s="8">
        <v>3450</v>
      </c>
      <c r="G75" s="8">
        <v>5750</v>
      </c>
      <c r="H75" s="9">
        <v>44166</v>
      </c>
    </row>
    <row r="76" spans="1:8" x14ac:dyDescent="0.2">
      <c r="A76" s="1" t="str">
        <f>CONCATENATE(Table2[[#This Row],[Country]],Table2[[#This Row],[Product]],Table2[[#This Row],[Units Sold]],Table2[[#This Row],[Revenue]],Table2[[#This Row],[Cost]])</f>
        <v>IndiaSugar200160032501.25</v>
      </c>
      <c r="B76" s="1" t="s">
        <v>8</v>
      </c>
      <c r="C76" s="6" t="s">
        <v>13</v>
      </c>
      <c r="D76" s="7">
        <v>2001</v>
      </c>
      <c r="E76" s="8">
        <v>6003</v>
      </c>
      <c r="F76" s="8">
        <v>2501.25</v>
      </c>
      <c r="G76" s="8">
        <v>3501.75</v>
      </c>
      <c r="H76" s="9">
        <v>43862</v>
      </c>
    </row>
    <row r="77" spans="1:8" x14ac:dyDescent="0.2">
      <c r="A77" s="1" t="str">
        <f>CONCATENATE(Table2[[#This Row],[Country]],Table2[[#This Row],[Product]],Table2[[#This Row],[Units Sold]],Table2[[#This Row],[Revenue]],Table2[[#This Row],[Cost]])</f>
        <v>IndiaSugar181754512271.25</v>
      </c>
      <c r="B77" s="1" t="s">
        <v>8</v>
      </c>
      <c r="C77" s="6" t="s">
        <v>13</v>
      </c>
      <c r="D77" s="7">
        <v>1817</v>
      </c>
      <c r="E77" s="8">
        <v>5451</v>
      </c>
      <c r="F77" s="8">
        <v>2271.25</v>
      </c>
      <c r="G77" s="8">
        <v>3179.75</v>
      </c>
      <c r="H77" s="9">
        <v>44166</v>
      </c>
    </row>
    <row r="78" spans="1:8" x14ac:dyDescent="0.2">
      <c r="A78" s="1" t="str">
        <f>CONCATENATE(Table2[[#This Row],[Country]],Table2[[#This Row],[Product]],Table2[[#This Row],[Units Sold]],Table2[[#This Row],[Revenue]],Table2[[#This Row],[Cost]])</f>
        <v>IndiaSugar132639781657.5</v>
      </c>
      <c r="B78" s="1" t="s">
        <v>8</v>
      </c>
      <c r="C78" s="6" t="s">
        <v>13</v>
      </c>
      <c r="D78" s="7">
        <v>1326</v>
      </c>
      <c r="E78" s="8">
        <v>3978</v>
      </c>
      <c r="F78" s="8">
        <v>1657.5</v>
      </c>
      <c r="G78" s="8">
        <v>2320.5</v>
      </c>
      <c r="H78" s="9">
        <v>43891</v>
      </c>
    </row>
    <row r="79" spans="1:8" x14ac:dyDescent="0.2">
      <c r="A79" s="1" t="str">
        <f>CONCATENATE(Table2[[#This Row],[Country]],Table2[[#This Row],[Product]],Table2[[#This Row],[Units Sold]],Table2[[#This Row],[Revenue]],Table2[[#This Row],[Cost]])</f>
        <v>IndiaSugar94428321180</v>
      </c>
      <c r="B79" s="1" t="s">
        <v>8</v>
      </c>
      <c r="C79" s="6" t="s">
        <v>13</v>
      </c>
      <c r="D79" s="7">
        <v>944</v>
      </c>
      <c r="E79" s="8">
        <v>2832</v>
      </c>
      <c r="F79" s="8">
        <v>1180</v>
      </c>
      <c r="G79" s="8">
        <v>1652</v>
      </c>
      <c r="H79" s="9">
        <v>43922</v>
      </c>
    </row>
    <row r="80" spans="1:8" x14ac:dyDescent="0.2">
      <c r="A80" s="1" t="str">
        <f>CONCATENATE(Table2[[#This Row],[Country]],Table2[[#This Row],[Product]],Table2[[#This Row],[Units Sold]],Table2[[#This Row],[Revenue]],Table2[[#This Row],[Cost]])</f>
        <v>IndiaSugar272981873411.25</v>
      </c>
      <c r="B80" s="1" t="s">
        <v>8</v>
      </c>
      <c r="C80" s="6" t="s">
        <v>13</v>
      </c>
      <c r="D80" s="7">
        <v>2729</v>
      </c>
      <c r="E80" s="8">
        <v>8187</v>
      </c>
      <c r="F80" s="8">
        <v>3411.25</v>
      </c>
      <c r="G80" s="8">
        <v>4775.75</v>
      </c>
      <c r="H80" s="9">
        <v>44166</v>
      </c>
    </row>
    <row r="81" spans="1:8" x14ac:dyDescent="0.2">
      <c r="A81" s="1" t="str">
        <f>CONCATENATE(Table2[[#This Row],[Country]],Table2[[#This Row],[Product]],Table2[[#This Row],[Units Sold]],Table2[[#This Row],[Revenue]],Table2[[#This Row],[Cost]])</f>
        <v>IndiaSugar187456222342.5</v>
      </c>
      <c r="B81" s="1" t="s">
        <v>8</v>
      </c>
      <c r="C81" s="6" t="s">
        <v>13</v>
      </c>
      <c r="D81" s="7">
        <v>1874</v>
      </c>
      <c r="E81" s="8">
        <v>5622</v>
      </c>
      <c r="F81" s="8">
        <v>2342.5</v>
      </c>
      <c r="G81" s="8">
        <v>3279.5</v>
      </c>
      <c r="H81" s="9">
        <v>44044</v>
      </c>
    </row>
    <row r="82" spans="1:8" x14ac:dyDescent="0.2">
      <c r="A82" s="1" t="str">
        <f>CONCATENATE(Table2[[#This Row],[Country]],Table2[[#This Row],[Product]],Table2[[#This Row],[Units Sold]],Table2[[#This Row],[Revenue]],Table2[[#This Row],[Cost]])</f>
        <v>IndiaSugar284485323555</v>
      </c>
      <c r="B82" s="1" t="s">
        <v>8</v>
      </c>
      <c r="C82" s="6" t="s">
        <v>13</v>
      </c>
      <c r="D82" s="7">
        <v>2844</v>
      </c>
      <c r="E82" s="8">
        <v>8532</v>
      </c>
      <c r="F82" s="8">
        <v>3555</v>
      </c>
      <c r="G82" s="8">
        <v>4977</v>
      </c>
      <c r="H82" s="9">
        <v>43983</v>
      </c>
    </row>
    <row r="83" spans="1:8" x14ac:dyDescent="0.2">
      <c r="A83" s="1" t="str">
        <f>CONCATENATE(Table2[[#This Row],[Country]],Table2[[#This Row],[Product]],Table2[[#This Row],[Units Sold]],Table2[[#This Row],[Revenue]],Table2[[#This Row],[Cost]])</f>
        <v>IndiaSugar158247461977.5</v>
      </c>
      <c r="B83" s="1" t="s">
        <v>8</v>
      </c>
      <c r="C83" s="6" t="s">
        <v>13</v>
      </c>
      <c r="D83" s="7">
        <v>1582</v>
      </c>
      <c r="E83" s="8">
        <v>4746</v>
      </c>
      <c r="F83" s="8">
        <v>1977.5</v>
      </c>
      <c r="G83" s="8">
        <v>2768.5</v>
      </c>
      <c r="H83" s="9">
        <v>44166</v>
      </c>
    </row>
    <row r="84" spans="1:8" x14ac:dyDescent="0.2">
      <c r="A84" s="1" t="str">
        <f>CONCATENATE(Table2[[#This Row],[Country]],Table2[[#This Row],[Product]],Table2[[#This Row],[Units Sold]],Table2[[#This Row],[Revenue]],Table2[[#This Row],[Cost]])</f>
        <v>IndiaSugar324597354056.25</v>
      </c>
      <c r="B84" s="1" t="s">
        <v>8</v>
      </c>
      <c r="C84" s="6" t="s">
        <v>13</v>
      </c>
      <c r="D84" s="7">
        <v>3245</v>
      </c>
      <c r="E84" s="8">
        <v>9735</v>
      </c>
      <c r="F84" s="8">
        <v>4056.25</v>
      </c>
      <c r="G84" s="8">
        <v>5678.75</v>
      </c>
      <c r="H84" s="9">
        <v>43831</v>
      </c>
    </row>
    <row r="85" spans="1:8" x14ac:dyDescent="0.2">
      <c r="A85" s="1" t="str">
        <f>CONCATENATE(Table2[[#This Row],[Country]],Table2[[#This Row],[Product]],Table2[[#This Row],[Units Sold]],Table2[[#This Row],[Revenue]],Table2[[#This Row],[Cost]])</f>
        <v>IndiaSugar213464022667.5</v>
      </c>
      <c r="B85" s="1" t="s">
        <v>8</v>
      </c>
      <c r="C85" s="6" t="s">
        <v>13</v>
      </c>
      <c r="D85" s="7">
        <v>2134</v>
      </c>
      <c r="E85" s="8">
        <v>6402</v>
      </c>
      <c r="F85" s="8">
        <v>2667.5</v>
      </c>
      <c r="G85" s="8">
        <v>3734.5</v>
      </c>
      <c r="H85" s="9">
        <v>44075</v>
      </c>
    </row>
    <row r="86" spans="1:8" x14ac:dyDescent="0.2">
      <c r="A86" s="1" t="str">
        <f>CONCATENATE(Table2[[#This Row],[Country]],Table2[[#This Row],[Product]],Table2[[#This Row],[Units Sold]],Table2[[#This Row],[Revenue]],Table2[[#This Row],[Cost]])</f>
        <v>IndiaSugar252975873161.25</v>
      </c>
      <c r="B86" s="1" t="s">
        <v>8</v>
      </c>
      <c r="C86" s="6" t="s">
        <v>13</v>
      </c>
      <c r="D86" s="7">
        <v>2529</v>
      </c>
      <c r="E86" s="8">
        <v>7587</v>
      </c>
      <c r="F86" s="8">
        <v>3161.25</v>
      </c>
      <c r="G86" s="8">
        <v>4425.75</v>
      </c>
      <c r="H86" s="9">
        <v>44136</v>
      </c>
    </row>
    <row r="87" spans="1:8" x14ac:dyDescent="0.2">
      <c r="A87" s="1" t="str">
        <f>CONCATENATE(Table2[[#This Row],[Country]],Table2[[#This Row],[Product]],Table2[[#This Row],[Units Sold]],Table2[[#This Row],[Revenue]],Table2[[#This Row],[Cost]])</f>
        <v>IndiaSugar210963272636.25</v>
      </c>
      <c r="B87" s="1" t="s">
        <v>8</v>
      </c>
      <c r="C87" s="6" t="s">
        <v>13</v>
      </c>
      <c r="D87" s="7">
        <v>2109</v>
      </c>
      <c r="E87" s="8">
        <v>6327</v>
      </c>
      <c r="F87" s="8">
        <v>2636.25</v>
      </c>
      <c r="G87" s="8">
        <v>3690.75</v>
      </c>
      <c r="H87" s="9">
        <v>43952</v>
      </c>
    </row>
    <row r="88" spans="1:8" x14ac:dyDescent="0.2">
      <c r="A88" s="1" t="str">
        <f>CONCATENATE(Table2[[#This Row],[Country]],Table2[[#This Row],[Product]],Table2[[#This Row],[Units Sold]],Table2[[#This Row],[Revenue]],Table2[[#This Row],[Cost]])</f>
        <v>IndiaSugar158347491978.75</v>
      </c>
      <c r="B88" s="1" t="s">
        <v>8</v>
      </c>
      <c r="C88" s="6" t="s">
        <v>13</v>
      </c>
      <c r="D88" s="7">
        <v>1583</v>
      </c>
      <c r="E88" s="8">
        <v>4749</v>
      </c>
      <c r="F88" s="8">
        <v>1978.75</v>
      </c>
      <c r="G88" s="8">
        <v>2770.25</v>
      </c>
      <c r="H88" s="9">
        <v>43983</v>
      </c>
    </row>
    <row r="89" spans="1:8" x14ac:dyDescent="0.2">
      <c r="A89" s="1" t="str">
        <f>CONCATENATE(Table2[[#This Row],[Country]],Table2[[#This Row],[Product]],Table2[[#This Row],[Units Sold]],Table2[[#This Row],[Revenue]],Table2[[#This Row],[Cost]])</f>
        <v>IndiaSugar156546951956.25</v>
      </c>
      <c r="B89" s="1" t="s">
        <v>8</v>
      </c>
      <c r="C89" s="6" t="s">
        <v>13</v>
      </c>
      <c r="D89" s="7">
        <v>1565</v>
      </c>
      <c r="E89" s="8">
        <v>4695</v>
      </c>
      <c r="F89" s="8">
        <v>1956.25</v>
      </c>
      <c r="G89" s="8">
        <v>2738.75</v>
      </c>
      <c r="H89" s="9">
        <v>44105</v>
      </c>
    </row>
    <row r="90" spans="1:8" x14ac:dyDescent="0.2">
      <c r="A90" s="1" t="str">
        <f>CONCATENATE(Table2[[#This Row],[Country]],Table2[[#This Row],[Product]],Table2[[#This Row],[Units Sold]],Table2[[#This Row],[Revenue]],Table2[[#This Row],[Cost]])</f>
        <v>IndiaSugar149644881870</v>
      </c>
      <c r="B90" s="1" t="s">
        <v>8</v>
      </c>
      <c r="C90" s="6" t="s">
        <v>13</v>
      </c>
      <c r="D90" s="7">
        <v>1496</v>
      </c>
      <c r="E90" s="8">
        <v>4488</v>
      </c>
      <c r="F90" s="8">
        <v>1870</v>
      </c>
      <c r="G90" s="8">
        <v>2618</v>
      </c>
      <c r="H90" s="9">
        <v>44105</v>
      </c>
    </row>
    <row r="91" spans="1:8" x14ac:dyDescent="0.2">
      <c r="A91" s="1" t="str">
        <f>CONCATENATE(Table2[[#This Row],[Country]],Table2[[#This Row],[Product]],Table2[[#This Row],[Units Sold]],Table2[[#This Row],[Revenue]],Table2[[#This Row],[Cost]])</f>
        <v>IndiaSugar86625981082.5</v>
      </c>
      <c r="B91" s="1" t="s">
        <v>8</v>
      </c>
      <c r="C91" s="6" t="s">
        <v>13</v>
      </c>
      <c r="D91" s="7">
        <v>866</v>
      </c>
      <c r="E91" s="8">
        <v>2598</v>
      </c>
      <c r="F91" s="8">
        <v>1082.5</v>
      </c>
      <c r="G91" s="8">
        <v>1515.5</v>
      </c>
      <c r="H91" s="9">
        <v>44013</v>
      </c>
    </row>
    <row r="92" spans="1:8" x14ac:dyDescent="0.2">
      <c r="A92" s="1" t="str">
        <f>CONCATENATE(Table2[[#This Row],[Country]],Table2[[#This Row],[Product]],Table2[[#This Row],[Units Sold]],Table2[[#This Row],[Revenue]],Table2[[#This Row],[Cost]])</f>
        <v>IndiaWhite Chocolate Macadamia Nut92355382538.25</v>
      </c>
      <c r="B92" s="1" t="s">
        <v>8</v>
      </c>
      <c r="C92" s="6" t="s">
        <v>14</v>
      </c>
      <c r="D92" s="7">
        <v>923</v>
      </c>
      <c r="E92" s="8">
        <v>5538</v>
      </c>
      <c r="F92" s="8">
        <v>2538.25</v>
      </c>
      <c r="G92" s="8">
        <v>2999.75</v>
      </c>
      <c r="H92" s="9">
        <v>44044</v>
      </c>
    </row>
    <row r="93" spans="1:8" x14ac:dyDescent="0.2">
      <c r="A93" s="1" t="str">
        <f>CONCATENATE(Table2[[#This Row],[Country]],Table2[[#This Row],[Product]],Table2[[#This Row],[Units Sold]],Table2[[#This Row],[Revenue]],Table2[[#This Row],[Cost]])</f>
        <v>IndiaWhite Chocolate Macadamia Nut2009120545524.75</v>
      </c>
      <c r="B93" s="1" t="s">
        <v>8</v>
      </c>
      <c r="C93" s="6" t="s">
        <v>14</v>
      </c>
      <c r="D93" s="7">
        <v>2009</v>
      </c>
      <c r="E93" s="8">
        <v>12054</v>
      </c>
      <c r="F93" s="8">
        <v>5524.75</v>
      </c>
      <c r="G93" s="8">
        <v>6529.25</v>
      </c>
      <c r="H93" s="9">
        <v>44105</v>
      </c>
    </row>
    <row r="94" spans="1:8" x14ac:dyDescent="0.2">
      <c r="A94" s="1" t="str">
        <f>CONCATENATE(Table2[[#This Row],[Country]],Table2[[#This Row],[Product]],Table2[[#This Row],[Units Sold]],Table2[[#This Row],[Revenue]],Table2[[#This Row],[Cost]])</f>
        <v>IndiaWhite Chocolate Macadamia Nut38512310610590.25</v>
      </c>
      <c r="B94" s="1" t="s">
        <v>8</v>
      </c>
      <c r="C94" s="6" t="s">
        <v>14</v>
      </c>
      <c r="D94" s="7">
        <v>3851</v>
      </c>
      <c r="E94" s="8">
        <v>23106</v>
      </c>
      <c r="F94" s="8">
        <v>10590.25</v>
      </c>
      <c r="G94" s="8">
        <v>12515.75</v>
      </c>
      <c r="H94" s="9">
        <v>43922</v>
      </c>
    </row>
    <row r="95" spans="1:8" x14ac:dyDescent="0.2">
      <c r="A95" s="1" t="str">
        <f>CONCATENATE(Table2[[#This Row],[Country]],Table2[[#This Row],[Product]],Table2[[#This Row],[Units Sold]],Table2[[#This Row],[Revenue]],Table2[[#This Row],[Cost]])</f>
        <v>IndiaWhite Chocolate Macadamia Nut2431145866685.25</v>
      </c>
      <c r="B95" s="1" t="s">
        <v>8</v>
      </c>
      <c r="C95" s="6" t="s">
        <v>14</v>
      </c>
      <c r="D95" s="7">
        <v>2431</v>
      </c>
      <c r="E95" s="8">
        <v>14586</v>
      </c>
      <c r="F95" s="8">
        <v>6685.25</v>
      </c>
      <c r="G95" s="8">
        <v>7900.75</v>
      </c>
      <c r="H95" s="9">
        <v>44166</v>
      </c>
    </row>
    <row r="96" spans="1:8" x14ac:dyDescent="0.2">
      <c r="A96" s="1" t="str">
        <f>CONCATENATE(Table2[[#This Row],[Country]],Table2[[#This Row],[Product]],Table2[[#This Row],[Units Sold]],Table2[[#This Row],[Revenue]],Table2[[#This Row],[Cost]])</f>
        <v>IndiaWhite Chocolate Macadamia Nut95257122618</v>
      </c>
      <c r="B96" s="1" t="s">
        <v>8</v>
      </c>
      <c r="C96" s="6" t="s">
        <v>14</v>
      </c>
      <c r="D96" s="7">
        <v>952</v>
      </c>
      <c r="E96" s="8">
        <v>5712</v>
      </c>
      <c r="F96" s="8">
        <v>2618</v>
      </c>
      <c r="G96" s="8">
        <v>3094</v>
      </c>
      <c r="H96" s="9">
        <v>43862</v>
      </c>
    </row>
    <row r="97" spans="1:8" x14ac:dyDescent="0.2">
      <c r="A97" s="1" t="str">
        <f>CONCATENATE(Table2[[#This Row],[Country]],Table2[[#This Row],[Product]],Table2[[#This Row],[Units Sold]],Table2[[#This Row],[Revenue]],Table2[[#This Row],[Cost]])</f>
        <v>IndiaWhite Chocolate Macadamia Nut126275723470.5</v>
      </c>
      <c r="B97" s="1" t="s">
        <v>8</v>
      </c>
      <c r="C97" s="6" t="s">
        <v>14</v>
      </c>
      <c r="D97" s="7">
        <v>1262</v>
      </c>
      <c r="E97" s="8">
        <v>7572</v>
      </c>
      <c r="F97" s="8">
        <v>3470.5</v>
      </c>
      <c r="G97" s="8">
        <v>4101.5</v>
      </c>
      <c r="H97" s="9">
        <v>43952</v>
      </c>
    </row>
    <row r="98" spans="1:8" x14ac:dyDescent="0.2">
      <c r="A98" s="1" t="str">
        <f>CONCATENATE(Table2[[#This Row],[Country]],Table2[[#This Row],[Product]],Table2[[#This Row],[Units Sold]],Table2[[#This Row],[Revenue]],Table2[[#This Row],[Cost]])</f>
        <v>IndiaWhite Chocolate Macadamia Nut113568103121.25</v>
      </c>
      <c r="B98" s="1" t="s">
        <v>8</v>
      </c>
      <c r="C98" s="6" t="s">
        <v>14</v>
      </c>
      <c r="D98" s="7">
        <v>1135</v>
      </c>
      <c r="E98" s="8">
        <v>6810</v>
      </c>
      <c r="F98" s="8">
        <v>3121.25</v>
      </c>
      <c r="G98" s="8">
        <v>3688.75</v>
      </c>
      <c r="H98" s="9">
        <v>43983</v>
      </c>
    </row>
    <row r="99" spans="1:8" x14ac:dyDescent="0.2">
      <c r="A99" s="1" t="str">
        <f>CONCATENATE(Table2[[#This Row],[Country]],Table2[[#This Row],[Product]],Table2[[#This Row],[Units Sold]],Table2[[#This Row],[Revenue]],Table2[[#This Row],[Cost]])</f>
        <v>IndiaWhite Chocolate Macadamia Nut158294924350.5</v>
      </c>
      <c r="B99" s="1" t="s">
        <v>8</v>
      </c>
      <c r="C99" s="6" t="s">
        <v>14</v>
      </c>
      <c r="D99" s="7">
        <v>1582</v>
      </c>
      <c r="E99" s="8">
        <v>9492</v>
      </c>
      <c r="F99" s="8">
        <v>4350.5</v>
      </c>
      <c r="G99" s="8">
        <v>5141.5</v>
      </c>
      <c r="H99" s="9">
        <v>44166</v>
      </c>
    </row>
    <row r="100" spans="1:8" x14ac:dyDescent="0.2">
      <c r="A100" s="1" t="str">
        <f>CONCATENATE(Table2[[#This Row],[Country]],Table2[[#This Row],[Product]],Table2[[#This Row],[Units Sold]],Table2[[#This Row],[Revenue]],Table2[[#This Row],[Cost]])</f>
        <v>IndiaWhite Chocolate Macadamia Nut59835881644.5</v>
      </c>
      <c r="B100" s="1" t="s">
        <v>8</v>
      </c>
      <c r="C100" s="6" t="s">
        <v>14</v>
      </c>
      <c r="D100" s="7">
        <v>598</v>
      </c>
      <c r="E100" s="8">
        <v>3588</v>
      </c>
      <c r="F100" s="8">
        <v>1644.5</v>
      </c>
      <c r="G100" s="8">
        <v>1943.5</v>
      </c>
      <c r="H100" s="9">
        <v>43891</v>
      </c>
    </row>
    <row r="101" spans="1:8" x14ac:dyDescent="0.2">
      <c r="A101" s="1" t="str">
        <f>CONCATENATE(Table2[[#This Row],[Country]],Table2[[#This Row],[Product]],Table2[[#This Row],[Units Sold]],Table2[[#This Row],[Revenue]],Table2[[#This Row],[Cost]])</f>
        <v>IndiaWhite Chocolate Macadamia Nut37942276410433.5</v>
      </c>
      <c r="B101" s="1" t="s">
        <v>8</v>
      </c>
      <c r="C101" s="6" t="s">
        <v>14</v>
      </c>
      <c r="D101" s="7">
        <v>3794</v>
      </c>
      <c r="E101" s="8">
        <v>22764</v>
      </c>
      <c r="F101" s="8">
        <v>10433.5</v>
      </c>
      <c r="G101" s="8">
        <v>12330.5</v>
      </c>
      <c r="H101" s="9">
        <v>44013</v>
      </c>
    </row>
    <row r="102" spans="1:8" x14ac:dyDescent="0.2">
      <c r="A102" s="1" t="str">
        <f>CONCATENATE(Table2[[#This Row],[Country]],Table2[[#This Row],[Product]],Table2[[#This Row],[Units Sold]],Table2[[#This Row],[Revenue]],Table2[[#This Row],[Cost]])</f>
        <v>IndiaWhite Chocolate Macadamia Nut56734021559.25</v>
      </c>
      <c r="B102" s="1" t="s">
        <v>8</v>
      </c>
      <c r="C102" s="6" t="s">
        <v>14</v>
      </c>
      <c r="D102" s="7">
        <v>567</v>
      </c>
      <c r="E102" s="8">
        <v>3402</v>
      </c>
      <c r="F102" s="8">
        <v>1559.25</v>
      </c>
      <c r="G102" s="8">
        <v>1842.75</v>
      </c>
      <c r="H102" s="9">
        <v>44075</v>
      </c>
    </row>
    <row r="103" spans="1:8" x14ac:dyDescent="0.2">
      <c r="A103" s="1" t="str">
        <f>CONCATENATE(Table2[[#This Row],[Country]],Table2[[#This Row],[Product]],Table2[[#This Row],[Units Sold]],Table2[[#This Row],[Revenue]],Table2[[#This Row],[Cost]])</f>
        <v>IndiaWhite Chocolate Macadamia Nut126976143489.75</v>
      </c>
      <c r="B103" s="1" t="s">
        <v>8</v>
      </c>
      <c r="C103" s="6" t="s">
        <v>14</v>
      </c>
      <c r="D103" s="7">
        <v>1269</v>
      </c>
      <c r="E103" s="8">
        <v>7614</v>
      </c>
      <c r="F103" s="8">
        <v>3489.75</v>
      </c>
      <c r="G103" s="8">
        <v>4124.25</v>
      </c>
      <c r="H103" s="9">
        <v>44105</v>
      </c>
    </row>
    <row r="104" spans="1:8" x14ac:dyDescent="0.2">
      <c r="A104" s="1" t="str">
        <f>CONCATENATE(Table2[[#This Row],[Country]],Table2[[#This Row],[Product]],Table2[[#This Row],[Units Sold]],Table2[[#This Row],[Revenue]],Table2[[#This Row],[Cost]])</f>
        <v>IndiaWhite Chocolate Macadamia Nut38423041056</v>
      </c>
      <c r="B104" s="1" t="s">
        <v>8</v>
      </c>
      <c r="C104" s="6" t="s">
        <v>14</v>
      </c>
      <c r="D104" s="7">
        <v>384</v>
      </c>
      <c r="E104" s="8">
        <v>2304</v>
      </c>
      <c r="F104" s="8">
        <v>1056</v>
      </c>
      <c r="G104" s="8">
        <v>1248</v>
      </c>
      <c r="H104" s="9">
        <v>43831</v>
      </c>
    </row>
    <row r="105" spans="1:8" x14ac:dyDescent="0.2">
      <c r="A105" s="1" t="str">
        <f>CONCATENATE(Table2[[#This Row],[Country]],Table2[[#This Row],[Product]],Table2[[#This Row],[Units Sold]],Table2[[#This Row],[Revenue]],Table2[[#This Row],[Cost]])</f>
        <v>IndiaWhite Chocolate Macadamia Nut1808108484972</v>
      </c>
      <c r="B105" s="1" t="s">
        <v>8</v>
      </c>
      <c r="C105" s="6" t="s">
        <v>14</v>
      </c>
      <c r="D105" s="7">
        <v>1808</v>
      </c>
      <c r="E105" s="8">
        <v>10848</v>
      </c>
      <c r="F105" s="8">
        <v>4972</v>
      </c>
      <c r="G105" s="8">
        <v>5876</v>
      </c>
      <c r="H105" s="9">
        <v>44136</v>
      </c>
    </row>
    <row r="106" spans="1:8" x14ac:dyDescent="0.2">
      <c r="A106" s="1" t="str">
        <f>CONCATENATE(Table2[[#This Row],[Country]],Table2[[#This Row],[Product]],Table2[[#This Row],[Units Sold]],Table2[[#This Row],[Revenue]],Table2[[#This Row],[Cost]])</f>
        <v>IndiaWhite Chocolate Macadamia Nut2632157927238</v>
      </c>
      <c r="B106" s="1" t="s">
        <v>8</v>
      </c>
      <c r="C106" s="6" t="s">
        <v>14</v>
      </c>
      <c r="D106" s="7">
        <v>2632</v>
      </c>
      <c r="E106" s="8">
        <v>15792</v>
      </c>
      <c r="F106" s="8">
        <v>7238</v>
      </c>
      <c r="G106" s="8">
        <v>8554</v>
      </c>
      <c r="H106" s="9">
        <v>43983</v>
      </c>
    </row>
    <row r="107" spans="1:8" x14ac:dyDescent="0.2">
      <c r="A107" s="1" t="str">
        <f>CONCATENATE(Table2[[#This Row],[Country]],Table2[[#This Row],[Product]],Table2[[#This Row],[Units Sold]],Table2[[#This Row],[Revenue]],Table2[[#This Row],[Cost]])</f>
        <v>United KingdomChocolate Chip3945197257890</v>
      </c>
      <c r="B107" s="1" t="s">
        <v>15</v>
      </c>
      <c r="C107" s="6" t="s">
        <v>9</v>
      </c>
      <c r="D107" s="7">
        <v>3945</v>
      </c>
      <c r="E107" s="8">
        <v>19725</v>
      </c>
      <c r="F107" s="8">
        <v>7890</v>
      </c>
      <c r="G107" s="8">
        <v>11835</v>
      </c>
      <c r="H107" s="9">
        <v>43831</v>
      </c>
    </row>
    <row r="108" spans="1:8" x14ac:dyDescent="0.2">
      <c r="A108" s="1" t="str">
        <f>CONCATENATE(Table2[[#This Row],[Country]],Table2[[#This Row],[Product]],Table2[[#This Row],[Units Sold]],Table2[[#This Row],[Revenue]],Table2[[#This Row],[Cost]])</f>
        <v>United KingdomChocolate Chip2296114804592</v>
      </c>
      <c r="B108" s="1" t="s">
        <v>15</v>
      </c>
      <c r="C108" s="6" t="s">
        <v>9</v>
      </c>
      <c r="D108" s="7">
        <v>2296</v>
      </c>
      <c r="E108" s="8">
        <v>11480</v>
      </c>
      <c r="F108" s="8">
        <v>4592</v>
      </c>
      <c r="G108" s="8">
        <v>6888</v>
      </c>
      <c r="H108" s="9">
        <v>43862</v>
      </c>
    </row>
    <row r="109" spans="1:8" x14ac:dyDescent="0.2">
      <c r="A109" s="1" t="str">
        <f>CONCATENATE(Table2[[#This Row],[Country]],Table2[[#This Row],[Product]],Table2[[#This Row],[Units Sold]],Table2[[#This Row],[Revenue]],Table2[[#This Row],[Cost]])</f>
        <v>United KingdomChocolate Chip103051502060</v>
      </c>
      <c r="B109" s="1" t="s">
        <v>15</v>
      </c>
      <c r="C109" s="6" t="s">
        <v>9</v>
      </c>
      <c r="D109" s="7">
        <v>1030</v>
      </c>
      <c r="E109" s="8">
        <v>5150</v>
      </c>
      <c r="F109" s="8">
        <v>2060</v>
      </c>
      <c r="G109" s="8">
        <v>3090</v>
      </c>
      <c r="H109" s="9">
        <v>43952</v>
      </c>
    </row>
    <row r="110" spans="1:8" x14ac:dyDescent="0.2">
      <c r="A110" s="1" t="str">
        <f>CONCATENATE(Table2[[#This Row],[Country]],Table2[[#This Row],[Product]],Table2[[#This Row],[Units Sold]],Table2[[#This Row],[Revenue]],Table2[[#This Row],[Cost]])</f>
        <v>United KingdomChocolate Chip78739351574</v>
      </c>
      <c r="B110" s="1" t="s">
        <v>15</v>
      </c>
      <c r="C110" s="6" t="s">
        <v>9</v>
      </c>
      <c r="D110" s="7">
        <v>787</v>
      </c>
      <c r="E110" s="8">
        <v>3935</v>
      </c>
      <c r="F110" s="8">
        <v>1574</v>
      </c>
      <c r="G110" s="8">
        <v>2361</v>
      </c>
      <c r="H110" s="9">
        <v>43983</v>
      </c>
    </row>
    <row r="111" spans="1:8" x14ac:dyDescent="0.2">
      <c r="A111" s="1" t="str">
        <f>CONCATENATE(Table2[[#This Row],[Country]],Table2[[#This Row],[Product]],Table2[[#This Row],[Units Sold]],Table2[[#This Row],[Revenue]],Table2[[#This Row],[Cost]])</f>
        <v>United KingdomChocolate Chip2155107754310</v>
      </c>
      <c r="B111" s="1" t="s">
        <v>15</v>
      </c>
      <c r="C111" s="6" t="s">
        <v>9</v>
      </c>
      <c r="D111" s="7">
        <v>2155</v>
      </c>
      <c r="E111" s="8">
        <v>10775</v>
      </c>
      <c r="F111" s="8">
        <v>4310</v>
      </c>
      <c r="G111" s="8">
        <v>6465</v>
      </c>
      <c r="H111" s="9">
        <v>44166</v>
      </c>
    </row>
    <row r="112" spans="1:8" x14ac:dyDescent="0.2">
      <c r="A112" s="1" t="str">
        <f>CONCATENATE(Table2[[#This Row],[Country]],Table2[[#This Row],[Product]],Table2[[#This Row],[Units Sold]],Table2[[#This Row],[Revenue]],Table2[[#This Row],[Cost]])</f>
        <v>United KingdomChocolate Chip91845901836</v>
      </c>
      <c r="B112" s="1" t="s">
        <v>15</v>
      </c>
      <c r="C112" s="6" t="s">
        <v>9</v>
      </c>
      <c r="D112" s="7">
        <v>918</v>
      </c>
      <c r="E112" s="8">
        <v>4590</v>
      </c>
      <c r="F112" s="8">
        <v>1836</v>
      </c>
      <c r="G112" s="8">
        <v>2754</v>
      </c>
      <c r="H112" s="9">
        <v>43952</v>
      </c>
    </row>
    <row r="113" spans="1:8" x14ac:dyDescent="0.2">
      <c r="A113" s="1" t="str">
        <f>CONCATENATE(Table2[[#This Row],[Country]],Table2[[#This Row],[Product]],Table2[[#This Row],[Units Sold]],Table2[[#This Row],[Revenue]],Table2[[#This Row],[Cost]])</f>
        <v>United KingdomChocolate Chip105552752110</v>
      </c>
      <c r="B113" s="1" t="s">
        <v>15</v>
      </c>
      <c r="C113" s="6" t="s">
        <v>9</v>
      </c>
      <c r="D113" s="7">
        <v>1055</v>
      </c>
      <c r="E113" s="8">
        <v>5275</v>
      </c>
      <c r="F113" s="8">
        <v>2110</v>
      </c>
      <c r="G113" s="8">
        <v>3165</v>
      </c>
      <c r="H113" s="9">
        <v>44166</v>
      </c>
    </row>
    <row r="114" spans="1:8" x14ac:dyDescent="0.2">
      <c r="A114" s="1" t="str">
        <f>CONCATENATE(Table2[[#This Row],[Country]],Table2[[#This Row],[Product]],Table2[[#This Row],[Units Sold]],Table2[[#This Row],[Revenue]],Table2[[#This Row],[Cost]])</f>
        <v>United KingdomChocolate Chip2435121754870</v>
      </c>
      <c r="B114" s="1" t="s">
        <v>15</v>
      </c>
      <c r="C114" s="6" t="s">
        <v>9</v>
      </c>
      <c r="D114" s="7">
        <v>2435</v>
      </c>
      <c r="E114" s="8">
        <v>12175</v>
      </c>
      <c r="F114" s="8">
        <v>4870</v>
      </c>
      <c r="G114" s="8">
        <v>7305</v>
      </c>
      <c r="H114" s="9">
        <v>43831</v>
      </c>
    </row>
    <row r="115" spans="1:8" x14ac:dyDescent="0.2">
      <c r="A115" s="1" t="str">
        <f>CONCATENATE(Table2[[#This Row],[Country]],Table2[[#This Row],[Product]],Table2[[#This Row],[Units Sold]],Table2[[#This Row],[Revenue]],Table2[[#This Row],[Cost]])</f>
        <v>United KingdomChocolate Chip190195053802</v>
      </c>
      <c r="B115" s="1" t="s">
        <v>15</v>
      </c>
      <c r="C115" s="6" t="s">
        <v>9</v>
      </c>
      <c r="D115" s="7">
        <v>1901</v>
      </c>
      <c r="E115" s="8">
        <v>9505</v>
      </c>
      <c r="F115" s="8">
        <v>3802</v>
      </c>
      <c r="G115" s="8">
        <v>5703</v>
      </c>
      <c r="H115" s="9">
        <v>43983</v>
      </c>
    </row>
    <row r="116" spans="1:8" x14ac:dyDescent="0.2">
      <c r="A116" s="1" t="str">
        <f>CONCATENATE(Table2[[#This Row],[Country]],Table2[[#This Row],[Product]],Table2[[#This Row],[Units Sold]],Table2[[#This Row],[Revenue]],Table2[[#This Row],[Cost]])</f>
        <v>United KingdomChocolate Chip128764352574</v>
      </c>
      <c r="B116" s="1" t="s">
        <v>15</v>
      </c>
      <c r="C116" s="6" t="s">
        <v>9</v>
      </c>
      <c r="D116" s="7">
        <v>1287</v>
      </c>
      <c r="E116" s="8">
        <v>6435</v>
      </c>
      <c r="F116" s="8">
        <v>2574</v>
      </c>
      <c r="G116" s="8">
        <v>3861</v>
      </c>
      <c r="H116" s="9">
        <v>44166</v>
      </c>
    </row>
    <row r="117" spans="1:8" x14ac:dyDescent="0.2">
      <c r="A117" s="1" t="str">
        <f>CONCATENATE(Table2[[#This Row],[Country]],Table2[[#This Row],[Product]],Table2[[#This Row],[Units Sold]],Table2[[#This Row],[Revenue]],Table2[[#This Row],[Cost]])</f>
        <v>United KingdomChocolate Chip2988149405976</v>
      </c>
      <c r="B117" s="1" t="s">
        <v>15</v>
      </c>
      <c r="C117" s="6" t="s">
        <v>9</v>
      </c>
      <c r="D117" s="7">
        <v>2988</v>
      </c>
      <c r="E117" s="8">
        <v>14940</v>
      </c>
      <c r="F117" s="8">
        <v>5976</v>
      </c>
      <c r="G117" s="8">
        <v>8964</v>
      </c>
      <c r="H117" s="9">
        <v>44013</v>
      </c>
    </row>
    <row r="118" spans="1:8" x14ac:dyDescent="0.2">
      <c r="A118" s="1" t="str">
        <f>CONCATENATE(Table2[[#This Row],[Country]],Table2[[#This Row],[Product]],Table2[[#This Row],[Units Sold]],Table2[[#This Row],[Revenue]],Table2[[#This Row],[Cost]])</f>
        <v>United KingdomChocolate Chip130365152606</v>
      </c>
      <c r="B118" s="1" t="s">
        <v>15</v>
      </c>
      <c r="C118" s="6" t="s">
        <v>9</v>
      </c>
      <c r="D118" s="7">
        <v>1303</v>
      </c>
      <c r="E118" s="8">
        <v>6515</v>
      </c>
      <c r="F118" s="8">
        <v>2606</v>
      </c>
      <c r="G118" s="8">
        <v>3909</v>
      </c>
      <c r="H118" s="9">
        <v>43862</v>
      </c>
    </row>
    <row r="119" spans="1:8" x14ac:dyDescent="0.2">
      <c r="A119" s="1" t="str">
        <f>CONCATENATE(Table2[[#This Row],[Country]],Table2[[#This Row],[Product]],Table2[[#This Row],[Units Sold]],Table2[[#This Row],[Revenue]],Table2[[#This Row],[Cost]])</f>
        <v>United KingdomChocolate Chip2385119254770</v>
      </c>
      <c r="B119" s="1" t="s">
        <v>15</v>
      </c>
      <c r="C119" s="6" t="s">
        <v>9</v>
      </c>
      <c r="D119" s="7">
        <v>2385</v>
      </c>
      <c r="E119" s="8">
        <v>11925</v>
      </c>
      <c r="F119" s="8">
        <v>4770</v>
      </c>
      <c r="G119" s="8">
        <v>7155</v>
      </c>
      <c r="H119" s="9">
        <v>43891</v>
      </c>
    </row>
    <row r="120" spans="1:8" x14ac:dyDescent="0.2">
      <c r="A120" s="1" t="str">
        <f>CONCATENATE(Table2[[#This Row],[Country]],Table2[[#This Row],[Product]],Table2[[#This Row],[Units Sold]],Table2[[#This Row],[Revenue]],Table2[[#This Row],[Cost]])</f>
        <v>United KingdomChocolate Chip2620131005240</v>
      </c>
      <c r="B120" s="1" t="s">
        <v>15</v>
      </c>
      <c r="C120" s="6" t="s">
        <v>9</v>
      </c>
      <c r="D120" s="7">
        <v>2620</v>
      </c>
      <c r="E120" s="8">
        <v>13100</v>
      </c>
      <c r="F120" s="8">
        <v>5240</v>
      </c>
      <c r="G120" s="8">
        <v>7860</v>
      </c>
      <c r="H120" s="9">
        <v>44075</v>
      </c>
    </row>
    <row r="121" spans="1:8" x14ac:dyDescent="0.2">
      <c r="A121" s="1" t="str">
        <f>CONCATENATE(Table2[[#This Row],[Country]],Table2[[#This Row],[Product]],Table2[[#This Row],[Units Sold]],Table2[[#This Row],[Revenue]],Table2[[#This Row],[Cost]])</f>
        <v>United KingdomChocolate Chip3801190057602</v>
      </c>
      <c r="B121" s="1" t="s">
        <v>15</v>
      </c>
      <c r="C121" s="6" t="s">
        <v>9</v>
      </c>
      <c r="D121" s="7">
        <v>3801</v>
      </c>
      <c r="E121" s="8">
        <v>19005</v>
      </c>
      <c r="F121" s="8">
        <v>7602</v>
      </c>
      <c r="G121" s="8">
        <v>11403</v>
      </c>
      <c r="H121" s="9">
        <v>43922</v>
      </c>
    </row>
    <row r="122" spans="1:8" x14ac:dyDescent="0.2">
      <c r="A122" s="1" t="str">
        <f>CONCATENATE(Table2[[#This Row],[Country]],Table2[[#This Row],[Product]],Table2[[#This Row],[Units Sold]],Table2[[#This Row],[Revenue]],Table2[[#This Row],[Cost]])</f>
        <v>United KingdomChocolate Chip149674802992</v>
      </c>
      <c r="B122" s="1" t="s">
        <v>15</v>
      </c>
      <c r="C122" s="6" t="s">
        <v>9</v>
      </c>
      <c r="D122" s="7">
        <v>1496</v>
      </c>
      <c r="E122" s="8">
        <v>7480</v>
      </c>
      <c r="F122" s="8">
        <v>2992</v>
      </c>
      <c r="G122" s="8">
        <v>4488</v>
      </c>
      <c r="H122" s="9">
        <v>43983</v>
      </c>
    </row>
    <row r="123" spans="1:8" x14ac:dyDescent="0.2">
      <c r="A123" s="1" t="str">
        <f>CONCATENATE(Table2[[#This Row],[Country]],Table2[[#This Row],[Product]],Table2[[#This Row],[Units Sold]],Table2[[#This Row],[Revenue]],Table2[[#This Row],[Cost]])</f>
        <v>United KingdomChocolate Chip4482240896</v>
      </c>
      <c r="B123" s="1" t="s">
        <v>15</v>
      </c>
      <c r="C123" s="6" t="s">
        <v>9</v>
      </c>
      <c r="D123" s="7">
        <v>448</v>
      </c>
      <c r="E123" s="8">
        <v>2240</v>
      </c>
      <c r="F123" s="8">
        <v>896</v>
      </c>
      <c r="G123" s="8">
        <v>1344</v>
      </c>
      <c r="H123" s="9">
        <v>43983</v>
      </c>
    </row>
    <row r="124" spans="1:8" x14ac:dyDescent="0.2">
      <c r="A124" s="1" t="str">
        <f>CONCATENATE(Table2[[#This Row],[Country]],Table2[[#This Row],[Product]],Table2[[#This Row],[Units Sold]],Table2[[#This Row],[Revenue]],Table2[[#This Row],[Cost]])</f>
        <v>United KingdomChocolate Chip2101105054202</v>
      </c>
      <c r="B124" s="1" t="s">
        <v>15</v>
      </c>
      <c r="C124" s="6" t="s">
        <v>9</v>
      </c>
      <c r="D124" s="7">
        <v>2101</v>
      </c>
      <c r="E124" s="8">
        <v>10505</v>
      </c>
      <c r="F124" s="8">
        <v>4202</v>
      </c>
      <c r="G124" s="8">
        <v>6303</v>
      </c>
      <c r="H124" s="9">
        <v>44044</v>
      </c>
    </row>
    <row r="125" spans="1:8" x14ac:dyDescent="0.2">
      <c r="A125" s="1" t="str">
        <f>CONCATENATE(Table2[[#This Row],[Country]],Table2[[#This Row],[Product]],Table2[[#This Row],[Units Sold]],Table2[[#This Row],[Revenue]],Table2[[#This Row],[Cost]])</f>
        <v>United KingdomChocolate Chip153576753070</v>
      </c>
      <c r="B125" s="1" t="s">
        <v>15</v>
      </c>
      <c r="C125" s="6" t="s">
        <v>9</v>
      </c>
      <c r="D125" s="7">
        <v>1535</v>
      </c>
      <c r="E125" s="8">
        <v>7675</v>
      </c>
      <c r="F125" s="8">
        <v>3070</v>
      </c>
      <c r="G125" s="8">
        <v>4605</v>
      </c>
      <c r="H125" s="9">
        <v>44075</v>
      </c>
    </row>
    <row r="126" spans="1:8" x14ac:dyDescent="0.2">
      <c r="A126" s="1" t="str">
        <f>CONCATENATE(Table2[[#This Row],[Country]],Table2[[#This Row],[Product]],Table2[[#This Row],[Units Sold]],Table2[[#This Row],[Revenue]],Table2[[#This Row],[Cost]])</f>
        <v>United KingdomChocolate Chip122761352454</v>
      </c>
      <c r="B126" s="1" t="s">
        <v>15</v>
      </c>
      <c r="C126" s="6" t="s">
        <v>9</v>
      </c>
      <c r="D126" s="7">
        <v>1227</v>
      </c>
      <c r="E126" s="8">
        <v>6135</v>
      </c>
      <c r="F126" s="8">
        <v>2454</v>
      </c>
      <c r="G126" s="8">
        <v>3681</v>
      </c>
      <c r="H126" s="9">
        <v>44105</v>
      </c>
    </row>
    <row r="127" spans="1:8" x14ac:dyDescent="0.2">
      <c r="A127" s="1" t="str">
        <f>CONCATENATE(Table2[[#This Row],[Country]],Table2[[#This Row],[Product]],Table2[[#This Row],[Units Sold]],Table2[[#This Row],[Revenue]],Table2[[#This Row],[Cost]])</f>
        <v>United KingdomChocolate Chip132466202648</v>
      </c>
      <c r="B127" s="1" t="s">
        <v>15</v>
      </c>
      <c r="C127" s="6" t="s">
        <v>9</v>
      </c>
      <c r="D127" s="7">
        <v>1324</v>
      </c>
      <c r="E127" s="8">
        <v>6620</v>
      </c>
      <c r="F127" s="8">
        <v>2648</v>
      </c>
      <c r="G127" s="8">
        <v>3972</v>
      </c>
      <c r="H127" s="9">
        <v>44136</v>
      </c>
    </row>
    <row r="128" spans="1:8" x14ac:dyDescent="0.2">
      <c r="A128" s="1" t="str">
        <f>CONCATENATE(Table2[[#This Row],[Country]],Table2[[#This Row],[Product]],Table2[[#This Row],[Units Sold]],Table2[[#This Row],[Revenue]],Table2[[#This Row],[Cost]])</f>
        <v>United KingdomChocolate Chip195497703908</v>
      </c>
      <c r="B128" s="1" t="s">
        <v>15</v>
      </c>
      <c r="C128" s="6" t="s">
        <v>9</v>
      </c>
      <c r="D128" s="7">
        <v>1954</v>
      </c>
      <c r="E128" s="8">
        <v>9770</v>
      </c>
      <c r="F128" s="8">
        <v>3908</v>
      </c>
      <c r="G128" s="8">
        <v>5862</v>
      </c>
      <c r="H128" s="9">
        <v>43891</v>
      </c>
    </row>
    <row r="129" spans="1:8" x14ac:dyDescent="0.2">
      <c r="A129" s="1" t="str">
        <f>CONCATENATE(Table2[[#This Row],[Country]],Table2[[#This Row],[Product]],Table2[[#This Row],[Units Sold]],Table2[[#This Row],[Revenue]],Table2[[#This Row],[Cost]])</f>
        <v>United KingdomChocolate Chip2532126605064</v>
      </c>
      <c r="B129" s="1" t="s">
        <v>15</v>
      </c>
      <c r="C129" s="6" t="s">
        <v>9</v>
      </c>
      <c r="D129" s="7">
        <v>2532</v>
      </c>
      <c r="E129" s="8">
        <v>12660</v>
      </c>
      <c r="F129" s="8">
        <v>5064</v>
      </c>
      <c r="G129" s="8">
        <v>7596</v>
      </c>
      <c r="H129" s="9">
        <v>43922</v>
      </c>
    </row>
    <row r="130" spans="1:8" x14ac:dyDescent="0.2">
      <c r="A130" s="1" t="str">
        <f>CONCATENATE(Table2[[#This Row],[Country]],Table2[[#This Row],[Product]],Table2[[#This Row],[Units Sold]],Table2[[#This Row],[Revenue]],Table2[[#This Row],[Cost]])</f>
        <v>United KingdomChocolate Chip2426121304852</v>
      </c>
      <c r="B130" s="1" t="s">
        <v>15</v>
      </c>
      <c r="C130" s="6" t="s">
        <v>9</v>
      </c>
      <c r="D130" s="7">
        <v>2426</v>
      </c>
      <c r="E130" s="8">
        <v>12130</v>
      </c>
      <c r="F130" s="8">
        <v>4852</v>
      </c>
      <c r="G130" s="8">
        <v>7278</v>
      </c>
      <c r="H130" s="9">
        <v>44013</v>
      </c>
    </row>
    <row r="131" spans="1:8" x14ac:dyDescent="0.2">
      <c r="A131" s="1" t="str">
        <f>CONCATENATE(Table2[[#This Row],[Country]],Table2[[#This Row],[Product]],Table2[[#This Row],[Units Sold]],Table2[[#This Row],[Revenue]],Table2[[#This Row],[Cost]])</f>
        <v>United KingdomChocolate Chip2441122054882</v>
      </c>
      <c r="B131" s="1" t="s">
        <v>15</v>
      </c>
      <c r="C131" s="6" t="s">
        <v>9</v>
      </c>
      <c r="D131" s="7">
        <v>2441</v>
      </c>
      <c r="E131" s="8">
        <v>12205</v>
      </c>
      <c r="F131" s="8">
        <v>4882</v>
      </c>
      <c r="G131" s="8">
        <v>7323</v>
      </c>
      <c r="H131" s="9">
        <v>44105</v>
      </c>
    </row>
    <row r="132" spans="1:8" x14ac:dyDescent="0.2">
      <c r="A132" s="1" t="str">
        <f>CONCATENATE(Table2[[#This Row],[Country]],Table2[[#This Row],[Product]],Table2[[#This Row],[Units Sold]],Table2[[#This Row],[Revenue]],Table2[[#This Row],[Cost]])</f>
        <v>United KingdomChocolate Chip159479703188</v>
      </c>
      <c r="B132" s="1" t="s">
        <v>15</v>
      </c>
      <c r="C132" s="6" t="s">
        <v>9</v>
      </c>
      <c r="D132" s="7">
        <v>1594</v>
      </c>
      <c r="E132" s="8">
        <v>7970</v>
      </c>
      <c r="F132" s="8">
        <v>3188</v>
      </c>
      <c r="G132" s="8">
        <v>4782</v>
      </c>
      <c r="H132" s="9">
        <v>44136</v>
      </c>
    </row>
    <row r="133" spans="1:8" x14ac:dyDescent="0.2">
      <c r="A133" s="1" t="str">
        <f>CONCATENATE(Table2[[#This Row],[Country]],Table2[[#This Row],[Product]],Table2[[#This Row],[Units Sold]],Table2[[#This Row],[Revenue]],Table2[[#This Row],[Cost]])</f>
        <v>United KingdomChocolate Chip2696134805392</v>
      </c>
      <c r="B133" s="1" t="s">
        <v>15</v>
      </c>
      <c r="C133" s="6" t="s">
        <v>9</v>
      </c>
      <c r="D133" s="7">
        <v>2696</v>
      </c>
      <c r="E133" s="8">
        <v>13480</v>
      </c>
      <c r="F133" s="8">
        <v>5392</v>
      </c>
      <c r="G133" s="8">
        <v>8088</v>
      </c>
      <c r="H133" s="9">
        <v>44044</v>
      </c>
    </row>
    <row r="134" spans="1:8" x14ac:dyDescent="0.2">
      <c r="A134" s="1" t="str">
        <f>CONCATENATE(Table2[[#This Row],[Country]],Table2[[#This Row],[Product]],Table2[[#This Row],[Units Sold]],Table2[[#This Row],[Revenue]],Table2[[#This Row],[Cost]])</f>
        <v>United KingdomChocolate Chip139369652786</v>
      </c>
      <c r="B134" s="1" t="s">
        <v>15</v>
      </c>
      <c r="C134" s="6" t="s">
        <v>9</v>
      </c>
      <c r="D134" s="7">
        <v>1393</v>
      </c>
      <c r="E134" s="8">
        <v>6965</v>
      </c>
      <c r="F134" s="8">
        <v>2786</v>
      </c>
      <c r="G134" s="8">
        <v>4179</v>
      </c>
      <c r="H134" s="9">
        <v>44105</v>
      </c>
    </row>
    <row r="135" spans="1:8" x14ac:dyDescent="0.2">
      <c r="A135" s="1" t="str">
        <f>CONCATENATE(Table2[[#This Row],[Country]],Table2[[#This Row],[Product]],Table2[[#This Row],[Units Sold]],Table2[[#This Row],[Revenue]],Table2[[#This Row],[Cost]])</f>
        <v>United KingdomChocolate Chip173186553462</v>
      </c>
      <c r="B135" s="1" t="s">
        <v>15</v>
      </c>
      <c r="C135" s="6" t="s">
        <v>9</v>
      </c>
      <c r="D135" s="7">
        <v>1731</v>
      </c>
      <c r="E135" s="8">
        <v>8655</v>
      </c>
      <c r="F135" s="8">
        <v>3462</v>
      </c>
      <c r="G135" s="8">
        <v>5193</v>
      </c>
      <c r="H135" s="9">
        <v>44105</v>
      </c>
    </row>
    <row r="136" spans="1:8" x14ac:dyDescent="0.2">
      <c r="A136" s="1" t="str">
        <f>CONCATENATE(Table2[[#This Row],[Country]],Table2[[#This Row],[Product]],Table2[[#This Row],[Units Sold]],Table2[[#This Row],[Revenue]],Table2[[#This Row],[Cost]])</f>
        <v>United KingdomChocolate Chip2931465586</v>
      </c>
      <c r="B136" s="1" t="s">
        <v>15</v>
      </c>
      <c r="C136" s="6" t="s">
        <v>9</v>
      </c>
      <c r="D136" s="7">
        <v>293</v>
      </c>
      <c r="E136" s="8">
        <v>1465</v>
      </c>
      <c r="F136" s="8">
        <v>586</v>
      </c>
      <c r="G136" s="8">
        <v>879</v>
      </c>
      <c r="H136" s="9">
        <v>44166</v>
      </c>
    </row>
    <row r="137" spans="1:8" x14ac:dyDescent="0.2">
      <c r="A137" s="1" t="str">
        <f>CONCATENATE(Table2[[#This Row],[Country]],Table2[[#This Row],[Product]],Table2[[#This Row],[Units Sold]],Table2[[#This Row],[Revenue]],Table2[[#This Row],[Cost]])</f>
        <v>United KingdomFortune Cookie18991899379.8</v>
      </c>
      <c r="B137" s="1" t="s">
        <v>15</v>
      </c>
      <c r="C137" s="6" t="s">
        <v>10</v>
      </c>
      <c r="D137" s="7">
        <v>1899</v>
      </c>
      <c r="E137" s="8">
        <v>1899</v>
      </c>
      <c r="F137" s="8">
        <v>379.8</v>
      </c>
      <c r="G137" s="8">
        <v>1519.2</v>
      </c>
      <c r="H137" s="9">
        <v>43983</v>
      </c>
    </row>
    <row r="138" spans="1:8" x14ac:dyDescent="0.2">
      <c r="A138" s="1" t="str">
        <f>CONCATENATE(Table2[[#This Row],[Country]],Table2[[#This Row],[Product]],Table2[[#This Row],[Units Sold]],Table2[[#This Row],[Revenue]],Table2[[#This Row],[Cost]])</f>
        <v>United KingdomFortune Cookie13761376275.2</v>
      </c>
      <c r="B138" s="1" t="s">
        <v>15</v>
      </c>
      <c r="C138" s="6" t="s">
        <v>10</v>
      </c>
      <c r="D138" s="7">
        <v>1376</v>
      </c>
      <c r="E138" s="8">
        <v>1376</v>
      </c>
      <c r="F138" s="8">
        <v>275.2</v>
      </c>
      <c r="G138" s="8">
        <v>1100.8</v>
      </c>
      <c r="H138" s="9">
        <v>44013</v>
      </c>
    </row>
    <row r="139" spans="1:8" x14ac:dyDescent="0.2">
      <c r="A139" s="1" t="str">
        <f>CONCATENATE(Table2[[#This Row],[Country]],Table2[[#This Row],[Product]],Table2[[#This Row],[Units Sold]],Table2[[#This Row],[Revenue]],Table2[[#This Row],[Cost]])</f>
        <v>United KingdomFortune Cookie19011901380.2</v>
      </c>
      <c r="B139" s="1" t="s">
        <v>15</v>
      </c>
      <c r="C139" s="6" t="s">
        <v>10</v>
      </c>
      <c r="D139" s="7">
        <v>1901</v>
      </c>
      <c r="E139" s="8">
        <v>1901</v>
      </c>
      <c r="F139" s="8">
        <v>380.20000000000005</v>
      </c>
      <c r="G139" s="8">
        <v>1520.8</v>
      </c>
      <c r="H139" s="9">
        <v>43983</v>
      </c>
    </row>
    <row r="140" spans="1:8" x14ac:dyDescent="0.2">
      <c r="A140" s="1" t="str">
        <f>CONCATENATE(Table2[[#This Row],[Country]],Table2[[#This Row],[Product]],Table2[[#This Row],[Units Sold]],Table2[[#This Row],[Revenue]],Table2[[#This Row],[Cost]])</f>
        <v>United KingdomFortune Cookie544544108.8</v>
      </c>
      <c r="B140" s="1" t="s">
        <v>15</v>
      </c>
      <c r="C140" s="6" t="s">
        <v>10</v>
      </c>
      <c r="D140" s="7">
        <v>544</v>
      </c>
      <c r="E140" s="8">
        <v>544</v>
      </c>
      <c r="F140" s="8">
        <v>108.80000000000001</v>
      </c>
      <c r="G140" s="8">
        <v>435.2</v>
      </c>
      <c r="H140" s="9">
        <v>44075</v>
      </c>
    </row>
    <row r="141" spans="1:8" x14ac:dyDescent="0.2">
      <c r="A141" s="1" t="str">
        <f>CONCATENATE(Table2[[#This Row],[Country]],Table2[[#This Row],[Product]],Table2[[#This Row],[Units Sold]],Table2[[#This Row],[Revenue]],Table2[[#This Row],[Cost]])</f>
        <v>United KingdomFortune Cookie12871287257.4</v>
      </c>
      <c r="B141" s="1" t="s">
        <v>15</v>
      </c>
      <c r="C141" s="6" t="s">
        <v>10</v>
      </c>
      <c r="D141" s="7">
        <v>1287</v>
      </c>
      <c r="E141" s="8">
        <v>1287</v>
      </c>
      <c r="F141" s="8">
        <v>257.40000000000003</v>
      </c>
      <c r="G141" s="8">
        <v>1029.5999999999999</v>
      </c>
      <c r="H141" s="9">
        <v>44166</v>
      </c>
    </row>
    <row r="142" spans="1:8" x14ac:dyDescent="0.2">
      <c r="A142" s="1" t="str">
        <f>CONCATENATE(Table2[[#This Row],[Country]],Table2[[#This Row],[Product]],Table2[[#This Row],[Units Sold]],Table2[[#This Row],[Revenue]],Table2[[#This Row],[Cost]])</f>
        <v>United KingdomFortune Cookie13851385277</v>
      </c>
      <c r="B142" s="1" t="s">
        <v>15</v>
      </c>
      <c r="C142" s="6" t="s">
        <v>10</v>
      </c>
      <c r="D142" s="7">
        <v>1385</v>
      </c>
      <c r="E142" s="8">
        <v>1385</v>
      </c>
      <c r="F142" s="8">
        <v>277</v>
      </c>
      <c r="G142" s="8">
        <v>1108</v>
      </c>
      <c r="H142" s="9">
        <v>43831</v>
      </c>
    </row>
    <row r="143" spans="1:8" x14ac:dyDescent="0.2">
      <c r="A143" s="1" t="str">
        <f>CONCATENATE(Table2[[#This Row],[Country]],Table2[[#This Row],[Product]],Table2[[#This Row],[Units Sold]],Table2[[#This Row],[Revenue]],Table2[[#This Row],[Cost]])</f>
        <v>United KingdomFortune Cookie23422342468.4</v>
      </c>
      <c r="B143" s="1" t="s">
        <v>15</v>
      </c>
      <c r="C143" s="6" t="s">
        <v>10</v>
      </c>
      <c r="D143" s="7">
        <v>2342</v>
      </c>
      <c r="E143" s="8">
        <v>2342</v>
      </c>
      <c r="F143" s="8">
        <v>468.40000000000003</v>
      </c>
      <c r="G143" s="8">
        <v>1873.6</v>
      </c>
      <c r="H143" s="9">
        <v>44136</v>
      </c>
    </row>
    <row r="144" spans="1:8" x14ac:dyDescent="0.2">
      <c r="A144" s="1" t="str">
        <f>CONCATENATE(Table2[[#This Row],[Country]],Table2[[#This Row],[Product]],Table2[[#This Row],[Units Sold]],Table2[[#This Row],[Revenue]],Table2[[#This Row],[Cost]])</f>
        <v>United KingdomFortune Cookie19761976395.2</v>
      </c>
      <c r="B144" s="1" t="s">
        <v>15</v>
      </c>
      <c r="C144" s="6" t="s">
        <v>10</v>
      </c>
      <c r="D144" s="7">
        <v>1976</v>
      </c>
      <c r="E144" s="8">
        <v>1976</v>
      </c>
      <c r="F144" s="8">
        <v>395.20000000000005</v>
      </c>
      <c r="G144" s="8">
        <v>1580.8</v>
      </c>
      <c r="H144" s="9">
        <v>44105</v>
      </c>
    </row>
    <row r="145" spans="1:8" x14ac:dyDescent="0.2">
      <c r="A145" s="1" t="str">
        <f>CONCATENATE(Table2[[#This Row],[Country]],Table2[[#This Row],[Product]],Table2[[#This Row],[Units Sold]],Table2[[#This Row],[Revenue]],Table2[[#This Row],[Cost]])</f>
        <v>United KingdomFortune Cookie21812181436.2</v>
      </c>
      <c r="B145" s="1" t="s">
        <v>15</v>
      </c>
      <c r="C145" s="6" t="s">
        <v>10</v>
      </c>
      <c r="D145" s="7">
        <v>2181</v>
      </c>
      <c r="E145" s="8">
        <v>2181</v>
      </c>
      <c r="F145" s="8">
        <v>436.20000000000005</v>
      </c>
      <c r="G145" s="8">
        <v>1744.8</v>
      </c>
      <c r="H145" s="9">
        <v>44105</v>
      </c>
    </row>
    <row r="146" spans="1:8" x14ac:dyDescent="0.2">
      <c r="A146" s="1" t="str">
        <f>CONCATENATE(Table2[[#This Row],[Country]],Table2[[#This Row],[Product]],Table2[[#This Row],[Units Sold]],Table2[[#This Row],[Revenue]],Table2[[#This Row],[Cost]])</f>
        <v>United KingdomFortune Cookie25012501500.2</v>
      </c>
      <c r="B146" s="1" t="s">
        <v>15</v>
      </c>
      <c r="C146" s="6" t="s">
        <v>10</v>
      </c>
      <c r="D146" s="7">
        <v>2501</v>
      </c>
      <c r="E146" s="8">
        <v>2501</v>
      </c>
      <c r="F146" s="8">
        <v>500.20000000000005</v>
      </c>
      <c r="G146" s="8">
        <v>2000.8</v>
      </c>
      <c r="H146" s="9">
        <v>43891</v>
      </c>
    </row>
    <row r="147" spans="1:8" x14ac:dyDescent="0.2">
      <c r="A147" s="1" t="str">
        <f>CONCATENATE(Table2[[#This Row],[Country]],Table2[[#This Row],[Product]],Table2[[#This Row],[Units Sold]],Table2[[#This Row],[Revenue]],Table2[[#This Row],[Cost]])</f>
        <v>United KingdomFortune Cookie15621562312.4</v>
      </c>
      <c r="B147" s="1" t="s">
        <v>15</v>
      </c>
      <c r="C147" s="6" t="s">
        <v>10</v>
      </c>
      <c r="D147" s="7">
        <v>1562</v>
      </c>
      <c r="E147" s="8">
        <v>1562</v>
      </c>
      <c r="F147" s="8">
        <v>312.40000000000003</v>
      </c>
      <c r="G147" s="8">
        <v>1249.5999999999999</v>
      </c>
      <c r="H147" s="9">
        <v>44044</v>
      </c>
    </row>
    <row r="148" spans="1:8" x14ac:dyDescent="0.2">
      <c r="A148" s="1" t="str">
        <f>CONCATENATE(Table2[[#This Row],[Country]],Table2[[#This Row],[Product]],Table2[[#This Row],[Units Sold]],Table2[[#This Row],[Revenue]],Table2[[#This Row],[Cost]])</f>
        <v>United KingdomFortune Cookie16661666333.2</v>
      </c>
      <c r="B148" s="1" t="s">
        <v>15</v>
      </c>
      <c r="C148" s="6" t="s">
        <v>10</v>
      </c>
      <c r="D148" s="7">
        <v>1666</v>
      </c>
      <c r="E148" s="8">
        <v>1666</v>
      </c>
      <c r="F148" s="8">
        <v>333.20000000000005</v>
      </c>
      <c r="G148" s="8">
        <v>1332.8</v>
      </c>
      <c r="H148" s="9">
        <v>43952</v>
      </c>
    </row>
    <row r="149" spans="1:8" x14ac:dyDescent="0.2">
      <c r="A149" s="1" t="str">
        <f>CONCATENATE(Table2[[#This Row],[Country]],Table2[[#This Row],[Product]],Table2[[#This Row],[Units Sold]],Table2[[#This Row],[Revenue]],Table2[[#This Row],[Cost]])</f>
        <v>United KingdomFortune Cookie20722072414.4</v>
      </c>
      <c r="B149" s="1" t="s">
        <v>15</v>
      </c>
      <c r="C149" s="6" t="s">
        <v>10</v>
      </c>
      <c r="D149" s="7">
        <v>2072</v>
      </c>
      <c r="E149" s="8">
        <v>2072</v>
      </c>
      <c r="F149" s="8">
        <v>414.40000000000003</v>
      </c>
      <c r="G149" s="8">
        <v>1657.6</v>
      </c>
      <c r="H149" s="9">
        <v>44166</v>
      </c>
    </row>
    <row r="150" spans="1:8" x14ac:dyDescent="0.2">
      <c r="A150" s="1" t="str">
        <f>CONCATENATE(Table2[[#This Row],[Country]],Table2[[#This Row],[Product]],Table2[[#This Row],[Units Sold]],Table2[[#This Row],[Revenue]],Table2[[#This Row],[Cost]])</f>
        <v>United KingdomFortune Cookie17731773354.6</v>
      </c>
      <c r="B150" s="1" t="s">
        <v>15</v>
      </c>
      <c r="C150" s="6" t="s">
        <v>10</v>
      </c>
      <c r="D150" s="7">
        <v>1773</v>
      </c>
      <c r="E150" s="8">
        <v>1773</v>
      </c>
      <c r="F150" s="8">
        <v>354.6</v>
      </c>
      <c r="G150" s="8">
        <v>1418.4</v>
      </c>
      <c r="H150" s="9">
        <v>43922</v>
      </c>
    </row>
    <row r="151" spans="1:8" x14ac:dyDescent="0.2">
      <c r="A151" s="1" t="str">
        <f>CONCATENATE(Table2[[#This Row],[Country]],Table2[[#This Row],[Product]],Table2[[#This Row],[Units Sold]],Table2[[#This Row],[Revenue]],Table2[[#This Row],[Cost]])</f>
        <v>United KingdomFortune Cookie29329358.6</v>
      </c>
      <c r="B151" s="1" t="s">
        <v>15</v>
      </c>
      <c r="C151" s="6" t="s">
        <v>10</v>
      </c>
      <c r="D151" s="7">
        <v>293</v>
      </c>
      <c r="E151" s="8">
        <v>293</v>
      </c>
      <c r="F151" s="8">
        <v>58.6</v>
      </c>
      <c r="G151" s="8">
        <v>234.4</v>
      </c>
      <c r="H151" s="9">
        <v>43862</v>
      </c>
    </row>
    <row r="152" spans="1:8" x14ac:dyDescent="0.2">
      <c r="A152" s="1" t="str">
        <f>CONCATENATE(Table2[[#This Row],[Country]],Table2[[#This Row],[Product]],Table2[[#This Row],[Units Sold]],Table2[[#This Row],[Revenue]],Table2[[#This Row],[Cost]])</f>
        <v>United KingdomOatmeal Raisin2750137506050</v>
      </c>
      <c r="B152" s="1" t="s">
        <v>15</v>
      </c>
      <c r="C152" s="6" t="s">
        <v>11</v>
      </c>
      <c r="D152" s="7">
        <v>2750</v>
      </c>
      <c r="E152" s="8">
        <v>13750</v>
      </c>
      <c r="F152" s="8">
        <v>6050.0000000000009</v>
      </c>
      <c r="G152" s="8">
        <v>7699.9999999999991</v>
      </c>
      <c r="H152" s="9">
        <v>43862</v>
      </c>
    </row>
    <row r="153" spans="1:8" x14ac:dyDescent="0.2">
      <c r="A153" s="1" t="str">
        <f>CONCATENATE(Table2[[#This Row],[Country]],Table2[[#This Row],[Product]],Table2[[#This Row],[Units Sold]],Table2[[#This Row],[Revenue]],Table2[[#This Row],[Cost]])</f>
        <v>United KingdomOatmeal Raisin189994954177.8</v>
      </c>
      <c r="B153" s="1" t="s">
        <v>15</v>
      </c>
      <c r="C153" s="6" t="s">
        <v>11</v>
      </c>
      <c r="D153" s="7">
        <v>1899</v>
      </c>
      <c r="E153" s="8">
        <v>9495</v>
      </c>
      <c r="F153" s="8">
        <v>4177.8</v>
      </c>
      <c r="G153" s="8">
        <v>5317.2</v>
      </c>
      <c r="H153" s="9">
        <v>43983</v>
      </c>
    </row>
    <row r="154" spans="1:8" x14ac:dyDescent="0.2">
      <c r="A154" s="1" t="str">
        <f>CONCATENATE(Table2[[#This Row],[Country]],Table2[[#This Row],[Product]],Table2[[#This Row],[Units Sold]],Table2[[#This Row],[Revenue]],Table2[[#This Row],[Cost]])</f>
        <v>United KingdomOatmeal Raisin94147052070.2</v>
      </c>
      <c r="B154" s="1" t="s">
        <v>15</v>
      </c>
      <c r="C154" s="6" t="s">
        <v>11</v>
      </c>
      <c r="D154" s="7">
        <v>941</v>
      </c>
      <c r="E154" s="8">
        <v>4705</v>
      </c>
      <c r="F154" s="8">
        <v>2070.2000000000003</v>
      </c>
      <c r="G154" s="8">
        <v>2634.7999999999997</v>
      </c>
      <c r="H154" s="9">
        <v>44136</v>
      </c>
    </row>
    <row r="155" spans="1:8" x14ac:dyDescent="0.2">
      <c r="A155" s="1" t="str">
        <f>CONCATENATE(Table2[[#This Row],[Country]],Table2[[#This Row],[Product]],Table2[[#This Row],[Units Sold]],Table2[[#This Row],[Revenue]],Table2[[#This Row],[Cost]])</f>
        <v>United KingdomOatmeal Raisin198899404373.6</v>
      </c>
      <c r="B155" s="1" t="s">
        <v>15</v>
      </c>
      <c r="C155" s="6" t="s">
        <v>11</v>
      </c>
      <c r="D155" s="7">
        <v>1988</v>
      </c>
      <c r="E155" s="8">
        <v>9940</v>
      </c>
      <c r="F155" s="8">
        <v>4373.6000000000004</v>
      </c>
      <c r="G155" s="8">
        <v>5566.4</v>
      </c>
      <c r="H155" s="9">
        <v>43831</v>
      </c>
    </row>
    <row r="156" spans="1:8" x14ac:dyDescent="0.2">
      <c r="A156" s="1" t="str">
        <f>CONCATENATE(Table2[[#This Row],[Country]],Table2[[#This Row],[Product]],Table2[[#This Row],[Units Sold]],Table2[[#This Row],[Revenue]],Table2[[#This Row],[Cost]])</f>
        <v>United KingdomOatmeal Raisin2876143806327.2</v>
      </c>
      <c r="B156" s="1" t="s">
        <v>15</v>
      </c>
      <c r="C156" s="6" t="s">
        <v>11</v>
      </c>
      <c r="D156" s="7">
        <v>2876</v>
      </c>
      <c r="E156" s="8">
        <v>14380</v>
      </c>
      <c r="F156" s="8">
        <v>6327.2000000000007</v>
      </c>
      <c r="G156" s="8">
        <v>8052.7999999999993</v>
      </c>
      <c r="H156" s="9">
        <v>44075</v>
      </c>
    </row>
    <row r="157" spans="1:8" x14ac:dyDescent="0.2">
      <c r="A157" s="1" t="str">
        <f>CONCATENATE(Table2[[#This Row],[Country]],Table2[[#This Row],[Product]],Table2[[#This Row],[Units Sold]],Table2[[#This Row],[Revenue]],Table2[[#This Row],[Cost]])</f>
        <v>United KingdomOatmeal Raisin2072103604558.4</v>
      </c>
      <c r="B157" s="1" t="s">
        <v>15</v>
      </c>
      <c r="C157" s="6" t="s">
        <v>11</v>
      </c>
      <c r="D157" s="7">
        <v>2072</v>
      </c>
      <c r="E157" s="8">
        <v>10360</v>
      </c>
      <c r="F157" s="8">
        <v>4558.4000000000005</v>
      </c>
      <c r="G157" s="8">
        <v>5801.5999999999995</v>
      </c>
      <c r="H157" s="9">
        <v>44166</v>
      </c>
    </row>
    <row r="158" spans="1:8" x14ac:dyDescent="0.2">
      <c r="A158" s="1" t="str">
        <f>CONCATENATE(Table2[[#This Row],[Country]],Table2[[#This Row],[Product]],Table2[[#This Row],[Units Sold]],Table2[[#This Row],[Revenue]],Table2[[#This Row],[Cost]])</f>
        <v>United KingdomOatmeal Raisin85342651876.6</v>
      </c>
      <c r="B158" s="1" t="s">
        <v>15</v>
      </c>
      <c r="C158" s="6" t="s">
        <v>11</v>
      </c>
      <c r="D158" s="7">
        <v>853</v>
      </c>
      <c r="E158" s="8">
        <v>4265</v>
      </c>
      <c r="F158" s="8">
        <v>1876.6000000000001</v>
      </c>
      <c r="G158" s="8">
        <v>2388.3999999999996</v>
      </c>
      <c r="H158" s="9">
        <v>44166</v>
      </c>
    </row>
    <row r="159" spans="1:8" x14ac:dyDescent="0.2">
      <c r="A159" s="1" t="str">
        <f>CONCATENATE(Table2[[#This Row],[Country]],Table2[[#This Row],[Product]],Table2[[#This Row],[Units Sold]],Table2[[#This Row],[Revenue]],Table2[[#This Row],[Cost]])</f>
        <v>United KingdomOatmeal Raisin143371653152.6</v>
      </c>
      <c r="B159" s="1" t="s">
        <v>15</v>
      </c>
      <c r="C159" s="6" t="s">
        <v>11</v>
      </c>
      <c r="D159" s="7">
        <v>1433</v>
      </c>
      <c r="E159" s="8">
        <v>7165</v>
      </c>
      <c r="F159" s="8">
        <v>3152.6000000000004</v>
      </c>
      <c r="G159" s="8">
        <v>4012.3999999999996</v>
      </c>
      <c r="H159" s="9">
        <v>43952</v>
      </c>
    </row>
    <row r="160" spans="1:8" x14ac:dyDescent="0.2">
      <c r="A160" s="1" t="str">
        <f>CONCATENATE(Table2[[#This Row],[Country]],Table2[[#This Row],[Product]],Table2[[#This Row],[Units Sold]],Table2[[#This Row],[Revenue]],Table2[[#This Row],[Cost]])</f>
        <v>United KingdomOatmeal Raisin3422171107528.4</v>
      </c>
      <c r="B160" s="1" t="s">
        <v>15</v>
      </c>
      <c r="C160" s="6" t="s">
        <v>11</v>
      </c>
      <c r="D160" s="7">
        <v>3422</v>
      </c>
      <c r="E160" s="8">
        <v>17110</v>
      </c>
      <c r="F160" s="8">
        <v>7528.4000000000005</v>
      </c>
      <c r="G160" s="8">
        <v>9581.5999999999985</v>
      </c>
      <c r="H160" s="9">
        <v>44013</v>
      </c>
    </row>
    <row r="161" spans="1:8" x14ac:dyDescent="0.2">
      <c r="A161" s="1" t="str">
        <f>CONCATENATE(Table2[[#This Row],[Country]],Table2[[#This Row],[Product]],Table2[[#This Row],[Units Sold]],Table2[[#This Row],[Revenue]],Table2[[#This Row],[Cost]])</f>
        <v>United KingdomOatmeal Raisin119059502618</v>
      </c>
      <c r="B161" s="1" t="s">
        <v>15</v>
      </c>
      <c r="C161" s="6" t="s">
        <v>11</v>
      </c>
      <c r="D161" s="7">
        <v>1190</v>
      </c>
      <c r="E161" s="8">
        <v>5950</v>
      </c>
      <c r="F161" s="8">
        <v>2618</v>
      </c>
      <c r="G161" s="8">
        <v>3332</v>
      </c>
      <c r="H161" s="9">
        <v>43983</v>
      </c>
    </row>
    <row r="162" spans="1:8" x14ac:dyDescent="0.2">
      <c r="A162" s="1" t="str">
        <f>CONCATENATE(Table2[[#This Row],[Country]],Table2[[#This Row],[Product]],Table2[[#This Row],[Units Sold]],Table2[[#This Row],[Revenue]],Table2[[#This Row],[Cost]])</f>
        <v>United KingdomOatmeal Raisin139369653064.6</v>
      </c>
      <c r="B162" s="1" t="s">
        <v>15</v>
      </c>
      <c r="C162" s="6" t="s">
        <v>11</v>
      </c>
      <c r="D162" s="7">
        <v>1393</v>
      </c>
      <c r="E162" s="8">
        <v>6965</v>
      </c>
      <c r="F162" s="8">
        <v>3064.6000000000004</v>
      </c>
      <c r="G162" s="8">
        <v>3900.3999999999996</v>
      </c>
      <c r="H162" s="9">
        <v>44105</v>
      </c>
    </row>
    <row r="163" spans="1:8" x14ac:dyDescent="0.2">
      <c r="A163" s="1" t="str">
        <f>CONCATENATE(Table2[[#This Row],[Country]],Table2[[#This Row],[Product]],Table2[[#This Row],[Units Sold]],Table2[[#This Row],[Revenue]],Table2[[#This Row],[Cost]])</f>
        <v>United KingdomOatmeal Raisin2475123755445</v>
      </c>
      <c r="B163" s="1" t="s">
        <v>15</v>
      </c>
      <c r="C163" s="6" t="s">
        <v>11</v>
      </c>
      <c r="D163" s="7">
        <v>2475</v>
      </c>
      <c r="E163" s="8">
        <v>12375</v>
      </c>
      <c r="F163" s="8">
        <v>5445</v>
      </c>
      <c r="G163" s="8">
        <v>6930</v>
      </c>
      <c r="H163" s="9">
        <v>44044</v>
      </c>
    </row>
    <row r="164" spans="1:8" x14ac:dyDescent="0.2">
      <c r="A164" s="1" t="str">
        <f>CONCATENATE(Table2[[#This Row],[Country]],Table2[[#This Row],[Product]],Table2[[#This Row],[Units Sold]],Table2[[#This Row],[Revenue]],Table2[[#This Row],[Cost]])</f>
        <v>United KingdomOatmeal Raisin173186553808.2</v>
      </c>
      <c r="B164" s="1" t="s">
        <v>15</v>
      </c>
      <c r="C164" s="6" t="s">
        <v>11</v>
      </c>
      <c r="D164" s="7">
        <v>1731</v>
      </c>
      <c r="E164" s="8">
        <v>8655</v>
      </c>
      <c r="F164" s="8">
        <v>3808.2000000000003</v>
      </c>
      <c r="G164" s="8">
        <v>4846.7999999999993</v>
      </c>
      <c r="H164" s="9">
        <v>44105</v>
      </c>
    </row>
    <row r="165" spans="1:8" x14ac:dyDescent="0.2">
      <c r="A165" s="1" t="str">
        <f>CONCATENATE(Table2[[#This Row],[Country]],Table2[[#This Row],[Product]],Table2[[#This Row],[Units Sold]],Table2[[#This Row],[Revenue]],Table2[[#This Row],[Cost]])</f>
        <v>United KingdomOatmeal Raisin2475123755445</v>
      </c>
      <c r="B165" s="1" t="s">
        <v>15</v>
      </c>
      <c r="C165" s="6" t="s">
        <v>11</v>
      </c>
      <c r="D165" s="7">
        <v>2475</v>
      </c>
      <c r="E165" s="8">
        <v>12375</v>
      </c>
      <c r="F165" s="8">
        <v>5445</v>
      </c>
      <c r="G165" s="8">
        <v>6930</v>
      </c>
      <c r="H165" s="9">
        <v>43891</v>
      </c>
    </row>
    <row r="166" spans="1:8" x14ac:dyDescent="0.2">
      <c r="A166" s="1" t="str">
        <f>CONCATENATE(Table2[[#This Row],[Country]],Table2[[#This Row],[Product]],Table2[[#This Row],[Units Sold]],Table2[[#This Row],[Revenue]],Table2[[#This Row],[Cost]])</f>
        <v>United KingdomSnickerdoodle217887123267</v>
      </c>
      <c r="B166" s="1" t="s">
        <v>15</v>
      </c>
      <c r="C166" s="6" t="s">
        <v>12</v>
      </c>
      <c r="D166" s="7">
        <v>2178</v>
      </c>
      <c r="E166" s="8">
        <v>8712</v>
      </c>
      <c r="F166" s="8">
        <v>3267</v>
      </c>
      <c r="G166" s="8">
        <v>5445</v>
      </c>
      <c r="H166" s="9">
        <v>43983</v>
      </c>
    </row>
    <row r="167" spans="1:8" x14ac:dyDescent="0.2">
      <c r="A167" s="1" t="str">
        <f>CONCATENATE(Table2[[#This Row],[Country]],Table2[[#This Row],[Product]],Table2[[#This Row],[Units Sold]],Table2[[#This Row],[Revenue]],Table2[[#This Row],[Cost]])</f>
        <v>United KingdomSnickerdoodle2671106844006.5</v>
      </c>
      <c r="B167" s="1" t="s">
        <v>15</v>
      </c>
      <c r="C167" s="6" t="s">
        <v>12</v>
      </c>
      <c r="D167" s="7">
        <v>2671</v>
      </c>
      <c r="E167" s="8">
        <v>10684</v>
      </c>
      <c r="F167" s="8">
        <v>4006.5</v>
      </c>
      <c r="G167" s="8">
        <v>6677.5</v>
      </c>
      <c r="H167" s="9">
        <v>44075</v>
      </c>
    </row>
    <row r="168" spans="1:8" x14ac:dyDescent="0.2">
      <c r="A168" s="1" t="str">
        <f>CONCATENATE(Table2[[#This Row],[Country]],Table2[[#This Row],[Product]],Table2[[#This Row],[Units Sold]],Table2[[#This Row],[Revenue]],Table2[[#This Row],[Cost]])</f>
        <v>United KingdomSnickerdoodle215586203232.5</v>
      </c>
      <c r="B168" s="1" t="s">
        <v>15</v>
      </c>
      <c r="C168" s="6" t="s">
        <v>12</v>
      </c>
      <c r="D168" s="7">
        <v>2155</v>
      </c>
      <c r="E168" s="8">
        <v>8620</v>
      </c>
      <c r="F168" s="8">
        <v>3232.5</v>
      </c>
      <c r="G168" s="8">
        <v>5387.5</v>
      </c>
      <c r="H168" s="9">
        <v>44166</v>
      </c>
    </row>
    <row r="169" spans="1:8" x14ac:dyDescent="0.2">
      <c r="A169" s="1" t="str">
        <f>CONCATENATE(Table2[[#This Row],[Country]],Table2[[#This Row],[Product]],Table2[[#This Row],[Units Sold]],Table2[[#This Row],[Revenue]],Table2[[#This Row],[Cost]])</f>
        <v>United KingdomSnickerdoodle4244169766366</v>
      </c>
      <c r="B169" s="1" t="s">
        <v>15</v>
      </c>
      <c r="C169" s="6" t="s">
        <v>12</v>
      </c>
      <c r="D169" s="7">
        <v>4244</v>
      </c>
      <c r="E169" s="8">
        <v>16976</v>
      </c>
      <c r="F169" s="8">
        <v>6366</v>
      </c>
      <c r="G169" s="8">
        <v>10610</v>
      </c>
      <c r="H169" s="9">
        <v>43922</v>
      </c>
    </row>
    <row r="170" spans="1:8" x14ac:dyDescent="0.2">
      <c r="A170" s="1" t="str">
        <f>CONCATENATE(Table2[[#This Row],[Country]],Table2[[#This Row],[Product]],Table2[[#This Row],[Units Sold]],Table2[[#This Row],[Revenue]],Table2[[#This Row],[Cost]])</f>
        <v>United KingdomSnickerdoodle186574602797.5</v>
      </c>
      <c r="B170" s="1" t="s">
        <v>15</v>
      </c>
      <c r="C170" s="6" t="s">
        <v>12</v>
      </c>
      <c r="D170" s="7">
        <v>1865</v>
      </c>
      <c r="E170" s="8">
        <v>7460</v>
      </c>
      <c r="F170" s="8">
        <v>2797.5</v>
      </c>
      <c r="G170" s="8">
        <v>4662.5</v>
      </c>
      <c r="H170" s="9">
        <v>43862</v>
      </c>
    </row>
    <row r="171" spans="1:8" x14ac:dyDescent="0.2">
      <c r="A171" s="1" t="str">
        <f>CONCATENATE(Table2[[#This Row],[Country]],Table2[[#This Row],[Product]],Table2[[#This Row],[Units Sold]],Table2[[#This Row],[Revenue]],Table2[[#This Row],[Cost]])</f>
        <v>United KingdomSnickerdoodle156362522344.5</v>
      </c>
      <c r="B171" s="1" t="s">
        <v>15</v>
      </c>
      <c r="C171" s="6" t="s">
        <v>12</v>
      </c>
      <c r="D171" s="7">
        <v>1563</v>
      </c>
      <c r="E171" s="8">
        <v>6252</v>
      </c>
      <c r="F171" s="8">
        <v>2344.5</v>
      </c>
      <c r="G171" s="8">
        <v>3907.5</v>
      </c>
      <c r="H171" s="9">
        <v>43952</v>
      </c>
    </row>
    <row r="172" spans="1:8" x14ac:dyDescent="0.2">
      <c r="A172" s="1" t="str">
        <f>CONCATENATE(Table2[[#This Row],[Country]],Table2[[#This Row],[Product]],Table2[[#This Row],[Units Sold]],Table2[[#This Row],[Revenue]],Table2[[#This Row],[Cost]])</f>
        <v>United KingdomSnickerdoodle248799483730.5</v>
      </c>
      <c r="B172" s="1" t="s">
        <v>15</v>
      </c>
      <c r="C172" s="6" t="s">
        <v>12</v>
      </c>
      <c r="D172" s="7">
        <v>2487</v>
      </c>
      <c r="E172" s="8">
        <v>9948</v>
      </c>
      <c r="F172" s="8">
        <v>3730.5</v>
      </c>
      <c r="G172" s="8">
        <v>6217.5</v>
      </c>
      <c r="H172" s="9">
        <v>44166</v>
      </c>
    </row>
    <row r="173" spans="1:8" x14ac:dyDescent="0.2">
      <c r="A173" s="1" t="str">
        <f>CONCATENATE(Table2[[#This Row],[Country]],Table2[[#This Row],[Product]],Table2[[#This Row],[Units Sold]],Table2[[#This Row],[Revenue]],Table2[[#This Row],[Cost]])</f>
        <v>United KingdomSnickerdoodle4481792672</v>
      </c>
      <c r="B173" s="1" t="s">
        <v>15</v>
      </c>
      <c r="C173" s="6" t="s">
        <v>12</v>
      </c>
      <c r="D173" s="7">
        <v>448</v>
      </c>
      <c r="E173" s="8">
        <v>1792</v>
      </c>
      <c r="F173" s="8">
        <v>672</v>
      </c>
      <c r="G173" s="8">
        <v>1120</v>
      </c>
      <c r="H173" s="9">
        <v>43983</v>
      </c>
    </row>
    <row r="174" spans="1:8" x14ac:dyDescent="0.2">
      <c r="A174" s="1" t="str">
        <f>CONCATENATE(Table2[[#This Row],[Country]],Table2[[#This Row],[Product]],Table2[[#This Row],[Units Sold]],Table2[[#This Row],[Revenue]],Table2[[#This Row],[Cost]])</f>
        <v>United KingdomSnickerdoodle218187243271.5</v>
      </c>
      <c r="B174" s="1" t="s">
        <v>15</v>
      </c>
      <c r="C174" s="6" t="s">
        <v>12</v>
      </c>
      <c r="D174" s="7">
        <v>2181</v>
      </c>
      <c r="E174" s="8">
        <v>8724</v>
      </c>
      <c r="F174" s="8">
        <v>3271.5</v>
      </c>
      <c r="G174" s="8">
        <v>5452.5</v>
      </c>
      <c r="H174" s="9">
        <v>44105</v>
      </c>
    </row>
    <row r="175" spans="1:8" x14ac:dyDescent="0.2">
      <c r="A175" s="1" t="str">
        <f>CONCATENATE(Table2[[#This Row],[Country]],Table2[[#This Row],[Product]],Table2[[#This Row],[Units Sold]],Table2[[#This Row],[Revenue]],Table2[[#This Row],[Cost]])</f>
        <v>United KingdomSnickerdoodle4901960735</v>
      </c>
      <c r="B175" s="1" t="s">
        <v>15</v>
      </c>
      <c r="C175" s="6" t="s">
        <v>12</v>
      </c>
      <c r="D175" s="7">
        <v>490</v>
      </c>
      <c r="E175" s="8">
        <v>1960</v>
      </c>
      <c r="F175" s="8">
        <v>735</v>
      </c>
      <c r="G175" s="8">
        <v>1225</v>
      </c>
      <c r="H175" s="9">
        <v>44136</v>
      </c>
    </row>
    <row r="176" spans="1:8" x14ac:dyDescent="0.2">
      <c r="A176" s="1" t="str">
        <f>CONCATENATE(Table2[[#This Row],[Country]],Table2[[#This Row],[Product]],Table2[[#This Row],[Units Sold]],Table2[[#This Row],[Revenue]],Table2[[#This Row],[Cost]])</f>
        <v>United KingdomSnickerdoodle244197643661.5</v>
      </c>
      <c r="B176" s="1" t="s">
        <v>15</v>
      </c>
      <c r="C176" s="6" t="s">
        <v>12</v>
      </c>
      <c r="D176" s="7">
        <v>2441</v>
      </c>
      <c r="E176" s="8">
        <v>9764</v>
      </c>
      <c r="F176" s="8">
        <v>3661.5</v>
      </c>
      <c r="G176" s="8">
        <v>6102.5</v>
      </c>
      <c r="H176" s="9">
        <v>44105</v>
      </c>
    </row>
    <row r="177" spans="1:8" x14ac:dyDescent="0.2">
      <c r="A177" s="1" t="str">
        <f>CONCATENATE(Table2[[#This Row],[Country]],Table2[[#This Row],[Product]],Table2[[#This Row],[Units Sold]],Table2[[#This Row],[Revenue]],Table2[[#This Row],[Cost]])</f>
        <v>United KingdomSnickerdoodle2522100883783</v>
      </c>
      <c r="B177" s="1" t="s">
        <v>15</v>
      </c>
      <c r="C177" s="6" t="s">
        <v>12</v>
      </c>
      <c r="D177" s="7">
        <v>2522</v>
      </c>
      <c r="E177" s="8">
        <v>10088</v>
      </c>
      <c r="F177" s="8">
        <v>3783</v>
      </c>
      <c r="G177" s="8">
        <v>6305</v>
      </c>
      <c r="H177" s="9">
        <v>43831</v>
      </c>
    </row>
    <row r="178" spans="1:8" x14ac:dyDescent="0.2">
      <c r="A178" s="1" t="str">
        <f>CONCATENATE(Table2[[#This Row],[Country]],Table2[[#This Row],[Product]],Table2[[#This Row],[Units Sold]],Table2[[#This Row],[Revenue]],Table2[[#This Row],[Cost]])</f>
        <v>United KingdomSnickerdoodle179071602685</v>
      </c>
      <c r="B178" s="1" t="s">
        <v>15</v>
      </c>
      <c r="C178" s="6" t="s">
        <v>12</v>
      </c>
      <c r="D178" s="7">
        <v>1790</v>
      </c>
      <c r="E178" s="8">
        <v>7160</v>
      </c>
      <c r="F178" s="8">
        <v>2685</v>
      </c>
      <c r="G178" s="8">
        <v>4475</v>
      </c>
      <c r="H178" s="9">
        <v>43891</v>
      </c>
    </row>
    <row r="179" spans="1:8" x14ac:dyDescent="0.2">
      <c r="A179" s="1" t="str">
        <f>CONCATENATE(Table2[[#This Row],[Country]],Table2[[#This Row],[Product]],Table2[[#This Row],[Units Sold]],Table2[[#This Row],[Revenue]],Table2[[#This Row],[Cost]])</f>
        <v>United KingdomSnickerdoodle117446961761</v>
      </c>
      <c r="B179" s="1" t="s">
        <v>15</v>
      </c>
      <c r="C179" s="6" t="s">
        <v>12</v>
      </c>
      <c r="D179" s="7">
        <v>1174</v>
      </c>
      <c r="E179" s="8">
        <v>4696</v>
      </c>
      <c r="F179" s="8">
        <v>1761</v>
      </c>
      <c r="G179" s="8">
        <v>2935</v>
      </c>
      <c r="H179" s="9">
        <v>44044</v>
      </c>
    </row>
    <row r="180" spans="1:8" x14ac:dyDescent="0.2">
      <c r="A180" s="1" t="str">
        <f>CONCATENATE(Table2[[#This Row],[Country]],Table2[[#This Row],[Product]],Table2[[#This Row],[Units Sold]],Table2[[#This Row],[Revenue]],Table2[[#This Row],[Cost]])</f>
        <v>United KingdomSugar217865342722.5</v>
      </c>
      <c r="B180" s="1" t="s">
        <v>15</v>
      </c>
      <c r="C180" s="6" t="s">
        <v>13</v>
      </c>
      <c r="D180" s="7">
        <v>2178</v>
      </c>
      <c r="E180" s="8">
        <v>6534</v>
      </c>
      <c r="F180" s="8">
        <v>2722.5</v>
      </c>
      <c r="G180" s="8">
        <v>3811.5</v>
      </c>
      <c r="H180" s="9">
        <v>43983</v>
      </c>
    </row>
    <row r="181" spans="1:8" x14ac:dyDescent="0.2">
      <c r="A181" s="1" t="str">
        <f>CONCATENATE(Table2[[#This Row],[Country]],Table2[[#This Row],[Product]],Table2[[#This Row],[Units Sold]],Table2[[#This Row],[Revenue]],Table2[[#This Row],[Cost]])</f>
        <v>United KingdomSugar215164532688.75</v>
      </c>
      <c r="B181" s="1" t="s">
        <v>15</v>
      </c>
      <c r="C181" s="6" t="s">
        <v>13</v>
      </c>
      <c r="D181" s="7">
        <v>2151</v>
      </c>
      <c r="E181" s="8">
        <v>6453</v>
      </c>
      <c r="F181" s="8">
        <v>2688.75</v>
      </c>
      <c r="G181" s="8">
        <v>3764.25</v>
      </c>
      <c r="H181" s="9">
        <v>44075</v>
      </c>
    </row>
    <row r="182" spans="1:8" x14ac:dyDescent="0.2">
      <c r="A182" s="1" t="str">
        <f>CONCATENATE(Table2[[#This Row],[Country]],Table2[[#This Row],[Product]],Table2[[#This Row],[Units Sold]],Table2[[#This Row],[Revenue]],Table2[[#This Row],[Cost]])</f>
        <v>United KingdomSugar7872361983.75</v>
      </c>
      <c r="B182" s="1" t="s">
        <v>15</v>
      </c>
      <c r="C182" s="6" t="s">
        <v>13</v>
      </c>
      <c r="D182" s="7">
        <v>787</v>
      </c>
      <c r="E182" s="8">
        <v>2361</v>
      </c>
      <c r="F182" s="8">
        <v>983.75</v>
      </c>
      <c r="G182" s="8">
        <v>1377.25</v>
      </c>
      <c r="H182" s="9">
        <v>43983</v>
      </c>
    </row>
    <row r="183" spans="1:8" x14ac:dyDescent="0.2">
      <c r="A183" s="1" t="str">
        <f>CONCATENATE(Table2[[#This Row],[Country]],Table2[[#This Row],[Product]],Table2[[#This Row],[Units Sold]],Table2[[#This Row],[Revenue]],Table2[[#This Row],[Cost]])</f>
        <v>United KingdomSugar174452322180</v>
      </c>
      <c r="B183" s="1" t="s">
        <v>15</v>
      </c>
      <c r="C183" s="6" t="s">
        <v>13</v>
      </c>
      <c r="D183" s="7">
        <v>1744</v>
      </c>
      <c r="E183" s="8">
        <v>5232</v>
      </c>
      <c r="F183" s="8">
        <v>2180</v>
      </c>
      <c r="G183" s="8">
        <v>3052</v>
      </c>
      <c r="H183" s="9">
        <v>44136</v>
      </c>
    </row>
    <row r="184" spans="1:8" x14ac:dyDescent="0.2">
      <c r="A184" s="1" t="str">
        <f>CONCATENATE(Table2[[#This Row],[Country]],Table2[[#This Row],[Product]],Table2[[#This Row],[Units Sold]],Table2[[#This Row],[Revenue]],Table2[[#This Row],[Cost]])</f>
        <v>United KingdomSugar86625981082.5</v>
      </c>
      <c r="B184" s="1" t="s">
        <v>15</v>
      </c>
      <c r="C184" s="6" t="s">
        <v>13</v>
      </c>
      <c r="D184" s="7">
        <v>866</v>
      </c>
      <c r="E184" s="8">
        <v>2598</v>
      </c>
      <c r="F184" s="8">
        <v>1082.5</v>
      </c>
      <c r="G184" s="8">
        <v>1515.5</v>
      </c>
      <c r="H184" s="9">
        <v>43952</v>
      </c>
    </row>
    <row r="185" spans="1:8" x14ac:dyDescent="0.2">
      <c r="A185" s="1" t="str">
        <f>CONCATENATE(Table2[[#This Row],[Country]],Table2[[#This Row],[Product]],Table2[[#This Row],[Units Sold]],Table2[[#This Row],[Revenue]],Table2[[#This Row],[Cost]])</f>
        <v>United KingdomSugar217765312721.25</v>
      </c>
      <c r="B185" s="1" t="s">
        <v>15</v>
      </c>
      <c r="C185" s="6" t="s">
        <v>13</v>
      </c>
      <c r="D185" s="7">
        <v>2177</v>
      </c>
      <c r="E185" s="8">
        <v>6531</v>
      </c>
      <c r="F185" s="8">
        <v>2721.25</v>
      </c>
      <c r="G185" s="8">
        <v>3809.75</v>
      </c>
      <c r="H185" s="9">
        <v>44105</v>
      </c>
    </row>
    <row r="186" spans="1:8" x14ac:dyDescent="0.2">
      <c r="A186" s="1" t="str">
        <f>CONCATENATE(Table2[[#This Row],[Country]],Table2[[#This Row],[Product]],Table2[[#This Row],[Units Sold]],Table2[[#This Row],[Revenue]],Table2[[#This Row],[Cost]])</f>
        <v>United KingdomSugar248774613108.75</v>
      </c>
      <c r="B186" s="1" t="s">
        <v>15</v>
      </c>
      <c r="C186" s="6" t="s">
        <v>13</v>
      </c>
      <c r="D186" s="7">
        <v>2487</v>
      </c>
      <c r="E186" s="8">
        <v>7461</v>
      </c>
      <c r="F186" s="8">
        <v>3108.75</v>
      </c>
      <c r="G186" s="8">
        <v>4352.25</v>
      </c>
      <c r="H186" s="9">
        <v>44166</v>
      </c>
    </row>
    <row r="187" spans="1:8" x14ac:dyDescent="0.2">
      <c r="A187" s="1" t="str">
        <f>CONCATENATE(Table2[[#This Row],[Country]],Table2[[#This Row],[Product]],Table2[[#This Row],[Units Sold]],Table2[[#This Row],[Revenue]],Table2[[#This Row],[Cost]])</f>
        <v>United KingdomSugar173952172173.75</v>
      </c>
      <c r="B187" s="1" t="s">
        <v>15</v>
      </c>
      <c r="C187" s="6" t="s">
        <v>13</v>
      </c>
      <c r="D187" s="7">
        <v>1739</v>
      </c>
      <c r="E187" s="8">
        <v>5217</v>
      </c>
      <c r="F187" s="8">
        <v>2173.75</v>
      </c>
      <c r="G187" s="8">
        <v>3043.25</v>
      </c>
      <c r="H187" s="9">
        <v>43922</v>
      </c>
    </row>
    <row r="188" spans="1:8" x14ac:dyDescent="0.2">
      <c r="A188" s="1" t="str">
        <f>CONCATENATE(Table2[[#This Row],[Country]],Table2[[#This Row],[Product]],Table2[[#This Row],[Units Sold]],Table2[[#This Row],[Revenue]],Table2[[#This Row],[Cost]])</f>
        <v>United KingdomSugar95928771198.75</v>
      </c>
      <c r="B188" s="1" t="s">
        <v>15</v>
      </c>
      <c r="C188" s="6" t="s">
        <v>13</v>
      </c>
      <c r="D188" s="7">
        <v>959</v>
      </c>
      <c r="E188" s="8">
        <v>2877</v>
      </c>
      <c r="F188" s="8">
        <v>1198.75</v>
      </c>
      <c r="G188" s="8">
        <v>1678.25</v>
      </c>
      <c r="H188" s="9">
        <v>43862</v>
      </c>
    </row>
    <row r="189" spans="1:8" x14ac:dyDescent="0.2">
      <c r="A189" s="1" t="str">
        <f>CONCATENATE(Table2[[#This Row],[Country]],Table2[[#This Row],[Product]],Table2[[#This Row],[Units Sold]],Table2[[#This Row],[Revenue]],Table2[[#This Row],[Cost]])</f>
        <v>United KingdomSugar5751725718.75</v>
      </c>
      <c r="B189" s="1" t="s">
        <v>15</v>
      </c>
      <c r="C189" s="6" t="s">
        <v>13</v>
      </c>
      <c r="D189" s="7">
        <v>575</v>
      </c>
      <c r="E189" s="8">
        <v>1725</v>
      </c>
      <c r="F189" s="8">
        <v>718.75</v>
      </c>
      <c r="G189" s="8">
        <v>1006.25</v>
      </c>
      <c r="H189" s="9">
        <v>43922</v>
      </c>
    </row>
    <row r="190" spans="1:8" x14ac:dyDescent="0.2">
      <c r="A190" s="1" t="str">
        <f>CONCATENATE(Table2[[#This Row],[Country]],Table2[[#This Row],[Product]],Table2[[#This Row],[Units Sold]],Table2[[#This Row],[Revenue]],Table2[[#This Row],[Cost]])</f>
        <v>United KingdomSugar3811143476.25</v>
      </c>
      <c r="B190" s="1" t="s">
        <v>15</v>
      </c>
      <c r="C190" s="6" t="s">
        <v>13</v>
      </c>
      <c r="D190" s="7">
        <v>381</v>
      </c>
      <c r="E190" s="8">
        <v>1143</v>
      </c>
      <c r="F190" s="8">
        <v>476.25</v>
      </c>
      <c r="G190" s="8">
        <v>666.75</v>
      </c>
      <c r="H190" s="9">
        <v>44044</v>
      </c>
    </row>
    <row r="191" spans="1:8" x14ac:dyDescent="0.2">
      <c r="A191" s="1" t="str">
        <f>CONCATENATE(Table2[[#This Row],[Country]],Table2[[#This Row],[Product]],Table2[[#This Row],[Units Sold]],Table2[[#This Row],[Revenue]],Table2[[#This Row],[Cost]])</f>
        <v>United KingdomSugar122736811533.75</v>
      </c>
      <c r="B191" s="1" t="s">
        <v>15</v>
      </c>
      <c r="C191" s="6" t="s">
        <v>13</v>
      </c>
      <c r="D191" s="7">
        <v>1227</v>
      </c>
      <c r="E191" s="8">
        <v>3681</v>
      </c>
      <c r="F191" s="8">
        <v>1533.75</v>
      </c>
      <c r="G191" s="8">
        <v>2147.25</v>
      </c>
      <c r="H191" s="9">
        <v>44105</v>
      </c>
    </row>
    <row r="192" spans="1:8" x14ac:dyDescent="0.2">
      <c r="A192" s="1" t="str">
        <f>CONCATENATE(Table2[[#This Row],[Country]],Table2[[#This Row],[Product]],Table2[[#This Row],[Units Sold]],Table2[[#This Row],[Revenue]],Table2[[#This Row],[Cost]])</f>
        <v>United KingdomSugar173452022167.5</v>
      </c>
      <c r="B192" s="1" t="s">
        <v>15</v>
      </c>
      <c r="C192" s="6" t="s">
        <v>13</v>
      </c>
      <c r="D192" s="7">
        <v>1734</v>
      </c>
      <c r="E192" s="8">
        <v>5202</v>
      </c>
      <c r="F192" s="8">
        <v>2167.5</v>
      </c>
      <c r="G192" s="8">
        <v>3034.5</v>
      </c>
      <c r="H192" s="9">
        <v>43831</v>
      </c>
    </row>
    <row r="193" spans="1:8" x14ac:dyDescent="0.2">
      <c r="A193" s="1" t="str">
        <f>CONCATENATE(Table2[[#This Row],[Country]],Table2[[#This Row],[Product]],Table2[[#This Row],[Units Sold]],Table2[[#This Row],[Revenue]],Table2[[#This Row],[Cost]])</f>
        <v>United KingdomSugar3875116254843.75</v>
      </c>
      <c r="B193" s="1" t="s">
        <v>15</v>
      </c>
      <c r="C193" s="6" t="s">
        <v>13</v>
      </c>
      <c r="D193" s="7">
        <v>3875</v>
      </c>
      <c r="E193" s="8">
        <v>11625</v>
      </c>
      <c r="F193" s="8">
        <v>4843.75</v>
      </c>
      <c r="G193" s="8">
        <v>6781.25</v>
      </c>
      <c r="H193" s="9">
        <v>44013</v>
      </c>
    </row>
    <row r="194" spans="1:8" x14ac:dyDescent="0.2">
      <c r="A194" s="1" t="str">
        <f>CONCATENATE(Table2[[#This Row],[Country]],Table2[[#This Row],[Product]],Table2[[#This Row],[Units Sold]],Table2[[#This Row],[Revenue]],Table2[[#This Row],[Cost]])</f>
        <v>United KingdomSugar149144731863.75</v>
      </c>
      <c r="B194" s="1" t="s">
        <v>15</v>
      </c>
      <c r="C194" s="6" t="s">
        <v>13</v>
      </c>
      <c r="D194" s="7">
        <v>1491</v>
      </c>
      <c r="E194" s="8">
        <v>4473</v>
      </c>
      <c r="F194" s="8">
        <v>1863.75</v>
      </c>
      <c r="G194" s="8">
        <v>2609.25</v>
      </c>
      <c r="H194" s="9">
        <v>43891</v>
      </c>
    </row>
    <row r="195" spans="1:8" x14ac:dyDescent="0.2">
      <c r="A195" s="1" t="str">
        <f>CONCATENATE(Table2[[#This Row],[Country]],Table2[[#This Row],[Product]],Table2[[#This Row],[Units Sold]],Table2[[#This Row],[Revenue]],Table2[[#This Row],[Cost]])</f>
        <v>United KingdomSugar293879366.25</v>
      </c>
      <c r="B195" s="1" t="s">
        <v>15</v>
      </c>
      <c r="C195" s="6" t="s">
        <v>13</v>
      </c>
      <c r="D195" s="7">
        <v>293</v>
      </c>
      <c r="E195" s="8">
        <v>879</v>
      </c>
      <c r="F195" s="8">
        <v>366.25</v>
      </c>
      <c r="G195" s="8">
        <v>512.75</v>
      </c>
      <c r="H195" s="9">
        <v>44166</v>
      </c>
    </row>
    <row r="196" spans="1:8" x14ac:dyDescent="0.2">
      <c r="A196" s="1" t="str">
        <f>CONCATENATE(Table2[[#This Row],[Country]],Table2[[#This Row],[Product]],Table2[[#This Row],[Units Sold]],Table2[[#This Row],[Revenue]],Table2[[#This Row],[Cost]])</f>
        <v>United KingdomWhite Chocolate Macadamia Nut1804108244961</v>
      </c>
      <c r="B196" s="1" t="s">
        <v>15</v>
      </c>
      <c r="C196" s="6" t="s">
        <v>14</v>
      </c>
      <c r="D196" s="7">
        <v>1804</v>
      </c>
      <c r="E196" s="8">
        <v>10824</v>
      </c>
      <c r="F196" s="8">
        <v>4961</v>
      </c>
      <c r="G196" s="8">
        <v>5863</v>
      </c>
      <c r="H196" s="9">
        <v>43862</v>
      </c>
    </row>
    <row r="197" spans="1:8" x14ac:dyDescent="0.2">
      <c r="A197" s="1" t="str">
        <f>CONCATENATE(Table2[[#This Row],[Country]],Table2[[#This Row],[Product]],Table2[[#This Row],[Units Sold]],Table2[[#This Row],[Revenue]],Table2[[#This Row],[Cost]])</f>
        <v>United KingdomWhite Chocolate Macadamia Nut63938341757.25</v>
      </c>
      <c r="B197" s="1" t="s">
        <v>15</v>
      </c>
      <c r="C197" s="6" t="s">
        <v>14</v>
      </c>
      <c r="D197" s="7">
        <v>639</v>
      </c>
      <c r="E197" s="8">
        <v>3834</v>
      </c>
      <c r="F197" s="8">
        <v>1757.25</v>
      </c>
      <c r="G197" s="8">
        <v>2076.75</v>
      </c>
      <c r="H197" s="9">
        <v>44136</v>
      </c>
    </row>
    <row r="198" spans="1:8" x14ac:dyDescent="0.2">
      <c r="A198" s="1" t="str">
        <f>CONCATENATE(Table2[[#This Row],[Country]],Table2[[#This Row],[Product]],Table2[[#This Row],[Units Sold]],Table2[[#This Row],[Revenue]],Table2[[#This Row],[Cost]])</f>
        <v>United KingdomWhite Chocolate Macadamia Nut38642318410626</v>
      </c>
      <c r="B198" s="1" t="s">
        <v>15</v>
      </c>
      <c r="C198" s="6" t="s">
        <v>14</v>
      </c>
      <c r="D198" s="7">
        <v>3864</v>
      </c>
      <c r="E198" s="8">
        <v>23184</v>
      </c>
      <c r="F198" s="8">
        <v>10626</v>
      </c>
      <c r="G198" s="8">
        <v>12558</v>
      </c>
      <c r="H198" s="9">
        <v>43922</v>
      </c>
    </row>
    <row r="199" spans="1:8" x14ac:dyDescent="0.2">
      <c r="A199" s="1" t="str">
        <f>CONCATENATE(Table2[[#This Row],[Country]],Table2[[#This Row],[Product]],Table2[[#This Row],[Units Sold]],Table2[[#This Row],[Revenue]],Table2[[#This Row],[Cost]])</f>
        <v>United KingdomWhite Chocolate Macadamia Nut105563302901.25</v>
      </c>
      <c r="B199" s="1" t="s">
        <v>15</v>
      </c>
      <c r="C199" s="6" t="s">
        <v>14</v>
      </c>
      <c r="D199" s="7">
        <v>1055</v>
      </c>
      <c r="E199" s="8">
        <v>6330</v>
      </c>
      <c r="F199" s="8">
        <v>2901.25</v>
      </c>
      <c r="G199" s="8">
        <v>3428.75</v>
      </c>
      <c r="H199" s="9">
        <v>44166</v>
      </c>
    </row>
    <row r="200" spans="1:8" x14ac:dyDescent="0.2">
      <c r="A200" s="1" t="str">
        <f>CONCATENATE(Table2[[#This Row],[Country]],Table2[[#This Row],[Product]],Table2[[#This Row],[Units Sold]],Table2[[#This Row],[Revenue]],Table2[[#This Row],[Cost]])</f>
        <v>United KingdomWhite Chocolate Macadamia Nut2177130625986.75</v>
      </c>
      <c r="B200" s="1" t="s">
        <v>15</v>
      </c>
      <c r="C200" s="6" t="s">
        <v>14</v>
      </c>
      <c r="D200" s="7">
        <v>2177</v>
      </c>
      <c r="E200" s="8">
        <v>13062</v>
      </c>
      <c r="F200" s="8">
        <v>5986.75</v>
      </c>
      <c r="G200" s="8">
        <v>7075.25</v>
      </c>
      <c r="H200" s="9">
        <v>44105</v>
      </c>
    </row>
    <row r="201" spans="1:8" x14ac:dyDescent="0.2">
      <c r="A201" s="1" t="str">
        <f>CONCATENATE(Table2[[#This Row],[Country]],Table2[[#This Row],[Product]],Table2[[#This Row],[Units Sold]],Table2[[#This Row],[Revenue]],Table2[[#This Row],[Cost]])</f>
        <v>United KingdomWhite Chocolate Macadamia Nut157994744342.25</v>
      </c>
      <c r="B201" s="1" t="s">
        <v>15</v>
      </c>
      <c r="C201" s="6" t="s">
        <v>14</v>
      </c>
      <c r="D201" s="7">
        <v>1579</v>
      </c>
      <c r="E201" s="8">
        <v>9474</v>
      </c>
      <c r="F201" s="8">
        <v>4342.25</v>
      </c>
      <c r="G201" s="8">
        <v>5131.75</v>
      </c>
      <c r="H201" s="9">
        <v>44044</v>
      </c>
    </row>
    <row r="202" spans="1:8" x14ac:dyDescent="0.2">
      <c r="A202" s="1" t="str">
        <f>CONCATENATE(Table2[[#This Row],[Country]],Table2[[#This Row],[Product]],Table2[[#This Row],[Units Sold]],Table2[[#This Row],[Revenue]],Table2[[#This Row],[Cost]])</f>
        <v>United KingdomWhite Chocolate Macadamia Nut149689764114</v>
      </c>
      <c r="B202" s="1" t="s">
        <v>15</v>
      </c>
      <c r="C202" s="6" t="s">
        <v>14</v>
      </c>
      <c r="D202" s="7">
        <v>1496</v>
      </c>
      <c r="E202" s="8">
        <v>8976</v>
      </c>
      <c r="F202" s="8">
        <v>4114</v>
      </c>
      <c r="G202" s="8">
        <v>4862</v>
      </c>
      <c r="H202" s="9">
        <v>43983</v>
      </c>
    </row>
    <row r="203" spans="1:8" x14ac:dyDescent="0.2">
      <c r="A203" s="1" t="str">
        <f>CONCATENATE(Table2[[#This Row],[Country]],Table2[[#This Row],[Product]],Table2[[#This Row],[Units Sold]],Table2[[#This Row],[Revenue]],Table2[[#This Row],[Cost]])</f>
        <v>United KingdomWhite Chocolate Macadamia Nut165999544562.25</v>
      </c>
      <c r="B203" s="1" t="s">
        <v>15</v>
      </c>
      <c r="C203" s="6" t="s">
        <v>14</v>
      </c>
      <c r="D203" s="7">
        <v>1659</v>
      </c>
      <c r="E203" s="8">
        <v>9954</v>
      </c>
      <c r="F203" s="8">
        <v>4562.25</v>
      </c>
      <c r="G203" s="8">
        <v>5391.75</v>
      </c>
      <c r="H203" s="9">
        <v>44013</v>
      </c>
    </row>
    <row r="204" spans="1:8" x14ac:dyDescent="0.2">
      <c r="A204" s="1" t="str">
        <f>CONCATENATE(Table2[[#This Row],[Country]],Table2[[#This Row],[Product]],Table2[[#This Row],[Units Sold]],Table2[[#This Row],[Revenue]],Table2[[#This Row],[Cost]])</f>
        <v>United KingdomWhite Chocolate Macadamia Nut1976118565434</v>
      </c>
      <c r="B204" s="1" t="s">
        <v>15</v>
      </c>
      <c r="C204" s="6" t="s">
        <v>14</v>
      </c>
      <c r="D204" s="7">
        <v>1976</v>
      </c>
      <c r="E204" s="8">
        <v>11856</v>
      </c>
      <c r="F204" s="8">
        <v>5434</v>
      </c>
      <c r="G204" s="8">
        <v>6422</v>
      </c>
      <c r="H204" s="9">
        <v>44105</v>
      </c>
    </row>
    <row r="205" spans="1:8" x14ac:dyDescent="0.2">
      <c r="A205" s="1" t="str">
        <f>CONCATENATE(Table2[[#This Row],[Country]],Table2[[#This Row],[Product]],Table2[[#This Row],[Units Sold]],Table2[[#This Row],[Revenue]],Table2[[#This Row],[Cost]])</f>
        <v>United KingdomWhite Chocolate Macadamia Nut1967118025409.25</v>
      </c>
      <c r="B205" s="1" t="s">
        <v>15</v>
      </c>
      <c r="C205" s="6" t="s">
        <v>14</v>
      </c>
      <c r="D205" s="7">
        <v>1967</v>
      </c>
      <c r="E205" s="8">
        <v>11802</v>
      </c>
      <c r="F205" s="8">
        <v>5409.25</v>
      </c>
      <c r="G205" s="8">
        <v>6392.75</v>
      </c>
      <c r="H205" s="9">
        <v>43891</v>
      </c>
    </row>
    <row r="206" spans="1:8" x14ac:dyDescent="0.2">
      <c r="A206" s="1" t="str">
        <f>CONCATENATE(Table2[[#This Row],[Country]],Table2[[#This Row],[Product]],Table2[[#This Row],[Units Sold]],Table2[[#This Row],[Revenue]],Table2[[#This Row],[Cost]])</f>
        <v>United KingdomWhite Chocolate Macadamia Nut63938341757.25</v>
      </c>
      <c r="B206" s="1" t="s">
        <v>15</v>
      </c>
      <c r="C206" s="6" t="s">
        <v>14</v>
      </c>
      <c r="D206" s="7">
        <v>639</v>
      </c>
      <c r="E206" s="8">
        <v>3834</v>
      </c>
      <c r="F206" s="8">
        <v>1757.25</v>
      </c>
      <c r="G206" s="8">
        <v>2076.75</v>
      </c>
      <c r="H206" s="9">
        <v>44013</v>
      </c>
    </row>
    <row r="207" spans="1:8" x14ac:dyDescent="0.2">
      <c r="A207" s="1" t="str">
        <f>CONCATENATE(Table2[[#This Row],[Country]],Table2[[#This Row],[Product]],Table2[[#This Row],[Units Sold]],Table2[[#This Row],[Revenue]],Table2[[#This Row],[Cost]])</f>
        <v>United KingdomWhite Chocolate Macadamia Nut85351182345.75</v>
      </c>
      <c r="B207" s="1" t="s">
        <v>15</v>
      </c>
      <c r="C207" s="6" t="s">
        <v>14</v>
      </c>
      <c r="D207" s="7">
        <v>853</v>
      </c>
      <c r="E207" s="8">
        <v>5118</v>
      </c>
      <c r="F207" s="8">
        <v>2345.75</v>
      </c>
      <c r="G207" s="8">
        <v>2772.25</v>
      </c>
      <c r="H207" s="9">
        <v>44166</v>
      </c>
    </row>
    <row r="208" spans="1:8" x14ac:dyDescent="0.2">
      <c r="A208" s="1" t="str">
        <f>CONCATENATE(Table2[[#This Row],[Country]],Table2[[#This Row],[Product]],Table2[[#This Row],[Units Sold]],Table2[[#This Row],[Revenue]],Table2[[#This Row],[Cost]])</f>
        <v>United KingdomWhite Chocolate Macadamia Nut39982398810994.5</v>
      </c>
      <c r="B208" s="1" t="s">
        <v>15</v>
      </c>
      <c r="C208" s="6" t="s">
        <v>14</v>
      </c>
      <c r="D208" s="7">
        <v>3998</v>
      </c>
      <c r="E208" s="8">
        <v>23988</v>
      </c>
      <c r="F208" s="8">
        <v>10994.5</v>
      </c>
      <c r="G208" s="8">
        <v>12993.5</v>
      </c>
      <c r="H208" s="9">
        <v>43831</v>
      </c>
    </row>
    <row r="209" spans="1:8" x14ac:dyDescent="0.2">
      <c r="A209" s="1" t="str">
        <f>CONCATENATE(Table2[[#This Row],[Country]],Table2[[#This Row],[Product]],Table2[[#This Row],[Units Sold]],Table2[[#This Row],[Revenue]],Table2[[#This Row],[Cost]])</f>
        <v>United KingdomWhite Chocolate Macadamia Nut119071403272.5</v>
      </c>
      <c r="B209" s="1" t="s">
        <v>15</v>
      </c>
      <c r="C209" s="6" t="s">
        <v>14</v>
      </c>
      <c r="D209" s="7">
        <v>1190</v>
      </c>
      <c r="E209" s="8">
        <v>7140</v>
      </c>
      <c r="F209" s="8">
        <v>3272.5</v>
      </c>
      <c r="G209" s="8">
        <v>3867.5</v>
      </c>
      <c r="H209" s="9">
        <v>43983</v>
      </c>
    </row>
    <row r="210" spans="1:8" x14ac:dyDescent="0.2">
      <c r="A210" s="1" t="str">
        <f>CONCATENATE(Table2[[#This Row],[Country]],Table2[[#This Row],[Product]],Table2[[#This Row],[Units Sold]],Table2[[#This Row],[Revenue]],Table2[[#This Row],[Cost]])</f>
        <v>United KingdomWhite Chocolate Macadamia Nut2826169567771.5</v>
      </c>
      <c r="B210" s="1" t="s">
        <v>15</v>
      </c>
      <c r="C210" s="6" t="s">
        <v>14</v>
      </c>
      <c r="D210" s="7">
        <v>2826</v>
      </c>
      <c r="E210" s="8">
        <v>16956</v>
      </c>
      <c r="F210" s="8">
        <v>7771.5</v>
      </c>
      <c r="G210" s="8">
        <v>9184.5</v>
      </c>
      <c r="H210" s="9">
        <v>43952</v>
      </c>
    </row>
    <row r="211" spans="1:8" x14ac:dyDescent="0.2">
      <c r="A211" s="1" t="str">
        <f>CONCATENATE(Table2[[#This Row],[Country]],Table2[[#This Row],[Product]],Table2[[#This Row],[Units Sold]],Table2[[#This Row],[Revenue]],Table2[[#This Row],[Cost]])</f>
        <v>United KingdomWhite Chocolate Macadamia Nut66339781823.25</v>
      </c>
      <c r="B211" s="1" t="s">
        <v>15</v>
      </c>
      <c r="C211" s="6" t="s">
        <v>14</v>
      </c>
      <c r="D211" s="7">
        <v>663</v>
      </c>
      <c r="E211" s="8">
        <v>3978</v>
      </c>
      <c r="F211" s="8">
        <v>1823.25</v>
      </c>
      <c r="G211" s="8">
        <v>2154.75</v>
      </c>
      <c r="H211" s="9">
        <v>44075</v>
      </c>
    </row>
    <row r="212" spans="1:8" x14ac:dyDescent="0.2">
      <c r="A212" s="1" t="str">
        <f>CONCATENATE(Table2[[#This Row],[Country]],Table2[[#This Row],[Product]],Table2[[#This Row],[Units Sold]],Table2[[#This Row],[Revenue]],Table2[[#This Row],[Cost]])</f>
        <v>PhilippinesChocolate Chip100650302012</v>
      </c>
      <c r="B212" s="1" t="s">
        <v>16</v>
      </c>
      <c r="C212" s="6" t="s">
        <v>9</v>
      </c>
      <c r="D212" s="7">
        <v>1006</v>
      </c>
      <c r="E212" s="8">
        <v>5030</v>
      </c>
      <c r="F212" s="8">
        <v>2012</v>
      </c>
      <c r="G212" s="8">
        <v>3018</v>
      </c>
      <c r="H212" s="9">
        <v>43983</v>
      </c>
    </row>
    <row r="213" spans="1:8" x14ac:dyDescent="0.2">
      <c r="A213" s="1" t="str">
        <f>CONCATENATE(Table2[[#This Row],[Country]],Table2[[#This Row],[Product]],Table2[[#This Row],[Units Sold]],Table2[[#This Row],[Revenue]],Table2[[#This Row],[Cost]])</f>
        <v>PhilippinesChocolate Chip3671835734</v>
      </c>
      <c r="B213" s="1" t="s">
        <v>16</v>
      </c>
      <c r="C213" s="6" t="s">
        <v>9</v>
      </c>
      <c r="D213" s="7">
        <v>367</v>
      </c>
      <c r="E213" s="8">
        <v>1835</v>
      </c>
      <c r="F213" s="8">
        <v>734</v>
      </c>
      <c r="G213" s="8">
        <v>1101</v>
      </c>
      <c r="H213" s="9">
        <v>44013</v>
      </c>
    </row>
    <row r="214" spans="1:8" x14ac:dyDescent="0.2">
      <c r="A214" s="1" t="str">
        <f>CONCATENATE(Table2[[#This Row],[Country]],Table2[[#This Row],[Product]],Table2[[#This Row],[Units Sold]],Table2[[#This Row],[Revenue]],Table2[[#This Row],[Cost]])</f>
        <v>PhilippinesChocolate Chip151375653026</v>
      </c>
      <c r="B214" s="1" t="s">
        <v>16</v>
      </c>
      <c r="C214" s="6" t="s">
        <v>9</v>
      </c>
      <c r="D214" s="7">
        <v>1513</v>
      </c>
      <c r="E214" s="8">
        <v>7565</v>
      </c>
      <c r="F214" s="8">
        <v>3026</v>
      </c>
      <c r="G214" s="8">
        <v>4539</v>
      </c>
      <c r="H214" s="9">
        <v>44166</v>
      </c>
    </row>
    <row r="215" spans="1:8" x14ac:dyDescent="0.2">
      <c r="A215" s="1" t="str">
        <f>CONCATENATE(Table2[[#This Row],[Country]],Table2[[#This Row],[Product]],Table2[[#This Row],[Units Sold]],Table2[[#This Row],[Revenue]],Table2[[#This Row],[Cost]])</f>
        <v>PhilippinesChocolate Chip74737351494</v>
      </c>
      <c r="B215" s="1" t="s">
        <v>16</v>
      </c>
      <c r="C215" s="6" t="s">
        <v>9</v>
      </c>
      <c r="D215" s="7">
        <v>747</v>
      </c>
      <c r="E215" s="8">
        <v>3735</v>
      </c>
      <c r="F215" s="8">
        <v>1494</v>
      </c>
      <c r="G215" s="8">
        <v>2241</v>
      </c>
      <c r="H215" s="9">
        <v>44075</v>
      </c>
    </row>
    <row r="216" spans="1:8" x14ac:dyDescent="0.2">
      <c r="A216" s="1" t="str">
        <f>CONCATENATE(Table2[[#This Row],[Country]],Table2[[#This Row],[Product]],Table2[[#This Row],[Units Sold]],Table2[[#This Row],[Revenue]],Table2[[#This Row],[Cost]])</f>
        <v>PhilippinesChocolate Chip172886403456</v>
      </c>
      <c r="B216" s="1" t="s">
        <v>16</v>
      </c>
      <c r="C216" s="6" t="s">
        <v>9</v>
      </c>
      <c r="D216" s="7">
        <v>1728</v>
      </c>
      <c r="E216" s="8">
        <v>8640</v>
      </c>
      <c r="F216" s="8">
        <v>3456</v>
      </c>
      <c r="G216" s="8">
        <v>5184</v>
      </c>
      <c r="H216" s="9">
        <v>43952</v>
      </c>
    </row>
    <row r="217" spans="1:8" x14ac:dyDescent="0.2">
      <c r="A217" s="1" t="str">
        <f>CONCATENATE(Table2[[#This Row],[Country]],Table2[[#This Row],[Product]],Table2[[#This Row],[Units Sold]],Table2[[#This Row],[Revenue]],Table2[[#This Row],[Cost]])</f>
        <v>PhilippinesChocolate Chip68934451378</v>
      </c>
      <c r="B217" s="1" t="s">
        <v>16</v>
      </c>
      <c r="C217" s="6" t="s">
        <v>9</v>
      </c>
      <c r="D217" s="7">
        <v>689</v>
      </c>
      <c r="E217" s="8">
        <v>3445</v>
      </c>
      <c r="F217" s="8">
        <v>1378</v>
      </c>
      <c r="G217" s="8">
        <v>2067</v>
      </c>
      <c r="H217" s="9">
        <v>43983</v>
      </c>
    </row>
    <row r="218" spans="1:8" x14ac:dyDescent="0.2">
      <c r="A218" s="1" t="str">
        <f>CONCATENATE(Table2[[#This Row],[Country]],Table2[[#This Row],[Product]],Table2[[#This Row],[Units Sold]],Table2[[#This Row],[Revenue]],Table2[[#This Row],[Cost]])</f>
        <v>PhilippinesChocolate Chip157078503140</v>
      </c>
      <c r="B218" s="1" t="s">
        <v>16</v>
      </c>
      <c r="C218" s="6" t="s">
        <v>9</v>
      </c>
      <c r="D218" s="7">
        <v>1570</v>
      </c>
      <c r="E218" s="8">
        <v>7850</v>
      </c>
      <c r="F218" s="8">
        <v>3140</v>
      </c>
      <c r="G218" s="8">
        <v>4710</v>
      </c>
      <c r="H218" s="9">
        <v>43983</v>
      </c>
    </row>
    <row r="219" spans="1:8" x14ac:dyDescent="0.2">
      <c r="A219" s="1" t="str">
        <f>CONCATENATE(Table2[[#This Row],[Country]],Table2[[#This Row],[Product]],Table2[[#This Row],[Units Sold]],Table2[[#This Row],[Revenue]],Table2[[#This Row],[Cost]])</f>
        <v>PhilippinesChocolate Chip170685303412</v>
      </c>
      <c r="B219" s="1" t="s">
        <v>16</v>
      </c>
      <c r="C219" s="6" t="s">
        <v>9</v>
      </c>
      <c r="D219" s="7">
        <v>1706</v>
      </c>
      <c r="E219" s="8">
        <v>8530</v>
      </c>
      <c r="F219" s="8">
        <v>3412</v>
      </c>
      <c r="G219" s="8">
        <v>5118</v>
      </c>
      <c r="H219" s="9">
        <v>44166</v>
      </c>
    </row>
    <row r="220" spans="1:8" x14ac:dyDescent="0.2">
      <c r="A220" s="1" t="str">
        <f>CONCATENATE(Table2[[#This Row],[Country]],Table2[[#This Row],[Product]],Table2[[#This Row],[Units Sold]],Table2[[#This Row],[Revenue]],Table2[[#This Row],[Cost]])</f>
        <v>PhilippinesChocolate Chip79539751590</v>
      </c>
      <c r="B220" s="1" t="s">
        <v>16</v>
      </c>
      <c r="C220" s="6" t="s">
        <v>9</v>
      </c>
      <c r="D220" s="7">
        <v>795</v>
      </c>
      <c r="E220" s="8">
        <v>3975</v>
      </c>
      <c r="F220" s="8">
        <v>1590</v>
      </c>
      <c r="G220" s="8">
        <v>2385</v>
      </c>
      <c r="H220" s="9">
        <v>43891</v>
      </c>
    </row>
    <row r="221" spans="1:8" x14ac:dyDescent="0.2">
      <c r="A221" s="1" t="str">
        <f>CONCATENATE(Table2[[#This Row],[Country]],Table2[[#This Row],[Product]],Table2[[#This Row],[Units Sold]],Table2[[#This Row],[Revenue]],Table2[[#This Row],[Cost]])</f>
        <v>PhilippinesChocolate Chip141570752830</v>
      </c>
      <c r="B221" s="1" t="s">
        <v>16</v>
      </c>
      <c r="C221" s="6" t="s">
        <v>9</v>
      </c>
      <c r="D221" s="7">
        <v>1415</v>
      </c>
      <c r="E221" s="8">
        <v>7075</v>
      </c>
      <c r="F221" s="8">
        <v>2830</v>
      </c>
      <c r="G221" s="8">
        <v>4245</v>
      </c>
      <c r="H221" s="9">
        <v>43922</v>
      </c>
    </row>
    <row r="222" spans="1:8" x14ac:dyDescent="0.2">
      <c r="A222" s="1" t="str">
        <f>CONCATENATE(Table2[[#This Row],[Country]],Table2[[#This Row],[Product]],Table2[[#This Row],[Units Sold]],Table2[[#This Row],[Revenue]],Table2[[#This Row],[Cost]])</f>
        <v>PhilippinesChocolate Chip137268602744</v>
      </c>
      <c r="B222" s="1" t="s">
        <v>16</v>
      </c>
      <c r="C222" s="6" t="s">
        <v>9</v>
      </c>
      <c r="D222" s="7">
        <v>1372</v>
      </c>
      <c r="E222" s="8">
        <v>6860</v>
      </c>
      <c r="F222" s="8">
        <v>2744</v>
      </c>
      <c r="G222" s="8">
        <v>4116</v>
      </c>
      <c r="H222" s="9">
        <v>43831</v>
      </c>
    </row>
    <row r="223" spans="1:8" x14ac:dyDescent="0.2">
      <c r="A223" s="1" t="str">
        <f>CONCATENATE(Table2[[#This Row],[Country]],Table2[[#This Row],[Product]],Table2[[#This Row],[Units Sold]],Table2[[#This Row],[Revenue]],Table2[[#This Row],[Cost]])</f>
        <v>PhilippinesChocolate Chip174387153486</v>
      </c>
      <c r="B223" s="1" t="s">
        <v>16</v>
      </c>
      <c r="C223" s="6" t="s">
        <v>9</v>
      </c>
      <c r="D223" s="7">
        <v>1743</v>
      </c>
      <c r="E223" s="8">
        <v>8715</v>
      </c>
      <c r="F223" s="8">
        <v>3486</v>
      </c>
      <c r="G223" s="8">
        <v>5229</v>
      </c>
      <c r="H223" s="9">
        <v>44044</v>
      </c>
    </row>
    <row r="224" spans="1:8" x14ac:dyDescent="0.2">
      <c r="A224" s="1" t="str">
        <f>CONCATENATE(Table2[[#This Row],[Country]],Table2[[#This Row],[Product]],Table2[[#This Row],[Units Sold]],Table2[[#This Row],[Revenue]],Table2[[#This Row],[Cost]])</f>
        <v>PhilippinesChocolate Chip3513175657026</v>
      </c>
      <c r="B224" s="1" t="s">
        <v>16</v>
      </c>
      <c r="C224" s="6" t="s">
        <v>9</v>
      </c>
      <c r="D224" s="7">
        <v>3513</v>
      </c>
      <c r="E224" s="8">
        <v>17565</v>
      </c>
      <c r="F224" s="8">
        <v>7026</v>
      </c>
      <c r="G224" s="8">
        <v>10539</v>
      </c>
      <c r="H224" s="9">
        <v>44013</v>
      </c>
    </row>
    <row r="225" spans="1:8" x14ac:dyDescent="0.2">
      <c r="A225" s="1" t="str">
        <f>CONCATENATE(Table2[[#This Row],[Country]],Table2[[#This Row],[Product]],Table2[[#This Row],[Units Sold]],Table2[[#This Row],[Revenue]],Table2[[#This Row],[Cost]])</f>
        <v>PhilippinesChocolate Chip125962952518</v>
      </c>
      <c r="B225" s="1" t="s">
        <v>16</v>
      </c>
      <c r="C225" s="6" t="s">
        <v>9</v>
      </c>
      <c r="D225" s="7">
        <v>1259</v>
      </c>
      <c r="E225" s="8">
        <v>6295</v>
      </c>
      <c r="F225" s="8">
        <v>2518</v>
      </c>
      <c r="G225" s="8">
        <v>3777</v>
      </c>
      <c r="H225" s="9">
        <v>43922</v>
      </c>
    </row>
    <row r="226" spans="1:8" x14ac:dyDescent="0.2">
      <c r="A226" s="1" t="str">
        <f>CONCATENATE(Table2[[#This Row],[Country]],Table2[[#This Row],[Product]],Table2[[#This Row],[Units Sold]],Table2[[#This Row],[Revenue]],Table2[[#This Row],[Cost]])</f>
        <v>PhilippinesChocolate Chip109554752190</v>
      </c>
      <c r="B226" s="1" t="s">
        <v>16</v>
      </c>
      <c r="C226" s="6" t="s">
        <v>9</v>
      </c>
      <c r="D226" s="7">
        <v>1095</v>
      </c>
      <c r="E226" s="8">
        <v>5475</v>
      </c>
      <c r="F226" s="8">
        <v>2190</v>
      </c>
      <c r="G226" s="8">
        <v>3285</v>
      </c>
      <c r="H226" s="9">
        <v>43952</v>
      </c>
    </row>
    <row r="227" spans="1:8" x14ac:dyDescent="0.2">
      <c r="A227" s="1" t="str">
        <f>CONCATENATE(Table2[[#This Row],[Country]],Table2[[#This Row],[Product]],Table2[[#This Row],[Units Sold]],Table2[[#This Row],[Revenue]],Table2[[#This Row],[Cost]])</f>
        <v>PhilippinesChocolate Chip136668302732</v>
      </c>
      <c r="B227" s="1" t="s">
        <v>16</v>
      </c>
      <c r="C227" s="6" t="s">
        <v>9</v>
      </c>
      <c r="D227" s="7">
        <v>1366</v>
      </c>
      <c r="E227" s="8">
        <v>6830</v>
      </c>
      <c r="F227" s="8">
        <v>2732</v>
      </c>
      <c r="G227" s="8">
        <v>4098</v>
      </c>
      <c r="H227" s="9">
        <v>43983</v>
      </c>
    </row>
    <row r="228" spans="1:8" x14ac:dyDescent="0.2">
      <c r="A228" s="1" t="str">
        <f>CONCATENATE(Table2[[#This Row],[Country]],Table2[[#This Row],[Product]],Table2[[#This Row],[Units Sold]],Table2[[#This Row],[Revenue]],Table2[[#This Row],[Cost]])</f>
        <v>PhilippinesChocolate Chip159879903196</v>
      </c>
      <c r="B228" s="1" t="s">
        <v>16</v>
      </c>
      <c r="C228" s="6" t="s">
        <v>9</v>
      </c>
      <c r="D228" s="7">
        <v>1598</v>
      </c>
      <c r="E228" s="8">
        <v>7990</v>
      </c>
      <c r="F228" s="8">
        <v>3196</v>
      </c>
      <c r="G228" s="8">
        <v>4794</v>
      </c>
      <c r="H228" s="9">
        <v>44044</v>
      </c>
    </row>
    <row r="229" spans="1:8" x14ac:dyDescent="0.2">
      <c r="A229" s="1" t="str">
        <f>CONCATENATE(Table2[[#This Row],[Country]],Table2[[#This Row],[Product]],Table2[[#This Row],[Units Sold]],Table2[[#This Row],[Revenue]],Table2[[#This Row],[Cost]])</f>
        <v>PhilippinesChocolate Chip193496703868</v>
      </c>
      <c r="B229" s="1" t="s">
        <v>16</v>
      </c>
      <c r="C229" s="6" t="s">
        <v>9</v>
      </c>
      <c r="D229" s="7">
        <v>1934</v>
      </c>
      <c r="E229" s="8">
        <v>9670</v>
      </c>
      <c r="F229" s="8">
        <v>3868</v>
      </c>
      <c r="G229" s="8">
        <v>5802</v>
      </c>
      <c r="H229" s="9">
        <v>44075</v>
      </c>
    </row>
    <row r="230" spans="1:8" x14ac:dyDescent="0.2">
      <c r="A230" s="1" t="str">
        <f>CONCATENATE(Table2[[#This Row],[Country]],Table2[[#This Row],[Product]],Table2[[#This Row],[Units Sold]],Table2[[#This Row],[Revenue]],Table2[[#This Row],[Cost]])</f>
        <v>PhilippinesChocolate Chip3601800720</v>
      </c>
      <c r="B230" s="1" t="s">
        <v>16</v>
      </c>
      <c r="C230" s="6" t="s">
        <v>9</v>
      </c>
      <c r="D230" s="7">
        <v>360</v>
      </c>
      <c r="E230" s="8">
        <v>1800</v>
      </c>
      <c r="F230" s="8">
        <v>720</v>
      </c>
      <c r="G230" s="8">
        <v>1080</v>
      </c>
      <c r="H230" s="9">
        <v>44105</v>
      </c>
    </row>
    <row r="231" spans="1:8" x14ac:dyDescent="0.2">
      <c r="A231" s="1" t="str">
        <f>CONCATENATE(Table2[[#This Row],[Country]],Table2[[#This Row],[Product]],Table2[[#This Row],[Units Sold]],Table2[[#This Row],[Revenue]],Table2[[#This Row],[Cost]])</f>
        <v>PhilippinesChocolate Chip2411205482</v>
      </c>
      <c r="B231" s="1" t="s">
        <v>16</v>
      </c>
      <c r="C231" s="6" t="s">
        <v>9</v>
      </c>
      <c r="D231" s="7">
        <v>241</v>
      </c>
      <c r="E231" s="8">
        <v>1205</v>
      </c>
      <c r="F231" s="8">
        <v>482</v>
      </c>
      <c r="G231" s="8">
        <v>723</v>
      </c>
      <c r="H231" s="9">
        <v>44105</v>
      </c>
    </row>
    <row r="232" spans="1:8" x14ac:dyDescent="0.2">
      <c r="A232" s="1" t="str">
        <f>CONCATENATE(Table2[[#This Row],[Country]],Table2[[#This Row],[Product]],Table2[[#This Row],[Units Sold]],Table2[[#This Row],[Revenue]],Table2[[#This Row],[Cost]])</f>
        <v>PhilippinesChocolate Chip135967952718</v>
      </c>
      <c r="B232" s="1" t="s">
        <v>16</v>
      </c>
      <c r="C232" s="6" t="s">
        <v>9</v>
      </c>
      <c r="D232" s="7">
        <v>1359</v>
      </c>
      <c r="E232" s="8">
        <v>6795</v>
      </c>
      <c r="F232" s="8">
        <v>2718</v>
      </c>
      <c r="G232" s="8">
        <v>4077</v>
      </c>
      <c r="H232" s="9">
        <v>44136</v>
      </c>
    </row>
    <row r="233" spans="1:8" x14ac:dyDescent="0.2">
      <c r="A233" s="1" t="str">
        <f>CONCATENATE(Table2[[#This Row],[Country]],Table2[[#This Row],[Product]],Table2[[#This Row],[Units Sold]],Table2[[#This Row],[Revenue]],Table2[[#This Row],[Cost]])</f>
        <v>PhilippinesChocolate Chip153176553062</v>
      </c>
      <c r="B233" s="1" t="s">
        <v>16</v>
      </c>
      <c r="C233" s="6" t="s">
        <v>9</v>
      </c>
      <c r="D233" s="7">
        <v>1531</v>
      </c>
      <c r="E233" s="8">
        <v>7655</v>
      </c>
      <c r="F233" s="8">
        <v>3062</v>
      </c>
      <c r="G233" s="8">
        <v>4593</v>
      </c>
      <c r="H233" s="9">
        <v>44166</v>
      </c>
    </row>
    <row r="234" spans="1:8" x14ac:dyDescent="0.2">
      <c r="A234" s="1" t="str">
        <f>CONCATENATE(Table2[[#This Row],[Country]],Table2[[#This Row],[Product]],Table2[[#This Row],[Units Sold]],Table2[[#This Row],[Revenue]],Table2[[#This Row],[Cost]])</f>
        <v>PhilippinesChocolate Chip80740351614</v>
      </c>
      <c r="B234" s="1" t="s">
        <v>16</v>
      </c>
      <c r="C234" s="6" t="s">
        <v>9</v>
      </c>
      <c r="D234" s="7">
        <v>807</v>
      </c>
      <c r="E234" s="8">
        <v>4035</v>
      </c>
      <c r="F234" s="8">
        <v>1614</v>
      </c>
      <c r="G234" s="8">
        <v>2421</v>
      </c>
      <c r="H234" s="9">
        <v>43831</v>
      </c>
    </row>
    <row r="235" spans="1:8" x14ac:dyDescent="0.2">
      <c r="A235" s="1" t="str">
        <f>CONCATENATE(Table2[[#This Row],[Country]],Table2[[#This Row],[Product]],Table2[[#This Row],[Units Sold]],Table2[[#This Row],[Revenue]],Table2[[#This Row],[Cost]])</f>
        <v>PhilippinesChocolate Chip2708135405416</v>
      </c>
      <c r="B235" s="1" t="s">
        <v>16</v>
      </c>
      <c r="C235" s="6" t="s">
        <v>9</v>
      </c>
      <c r="D235" s="7">
        <v>2708</v>
      </c>
      <c r="E235" s="8">
        <v>13540</v>
      </c>
      <c r="F235" s="8">
        <v>5416</v>
      </c>
      <c r="G235" s="8">
        <v>8124</v>
      </c>
      <c r="H235" s="9">
        <v>43862</v>
      </c>
    </row>
    <row r="236" spans="1:8" x14ac:dyDescent="0.2">
      <c r="A236" s="1" t="str">
        <f>CONCATENATE(Table2[[#This Row],[Country]],Table2[[#This Row],[Product]],Table2[[#This Row],[Units Sold]],Table2[[#This Row],[Revenue]],Table2[[#This Row],[Cost]])</f>
        <v>PhilippinesChocolate Chip3571785714</v>
      </c>
      <c r="B236" s="1" t="s">
        <v>16</v>
      </c>
      <c r="C236" s="6" t="s">
        <v>9</v>
      </c>
      <c r="D236" s="7">
        <v>357</v>
      </c>
      <c r="E236" s="8">
        <v>1785</v>
      </c>
      <c r="F236" s="8">
        <v>714</v>
      </c>
      <c r="G236" s="8">
        <v>1071</v>
      </c>
      <c r="H236" s="9">
        <v>44136</v>
      </c>
    </row>
    <row r="237" spans="1:8" x14ac:dyDescent="0.2">
      <c r="A237" s="1" t="str">
        <f>CONCATENATE(Table2[[#This Row],[Country]],Table2[[#This Row],[Product]],Table2[[#This Row],[Units Sold]],Table2[[#This Row],[Revenue]],Table2[[#This Row],[Cost]])</f>
        <v>PhilippinesChocolate Chip101350652026</v>
      </c>
      <c r="B237" s="1" t="s">
        <v>16</v>
      </c>
      <c r="C237" s="6" t="s">
        <v>9</v>
      </c>
      <c r="D237" s="7">
        <v>1013</v>
      </c>
      <c r="E237" s="8">
        <v>5065</v>
      </c>
      <c r="F237" s="8">
        <v>2026</v>
      </c>
      <c r="G237" s="8">
        <v>3039</v>
      </c>
      <c r="H237" s="9">
        <v>44166</v>
      </c>
    </row>
    <row r="238" spans="1:8" x14ac:dyDescent="0.2">
      <c r="A238" s="1" t="str">
        <f>CONCATENATE(Table2[[#This Row],[Country]],Table2[[#This Row],[Product]],Table2[[#This Row],[Units Sold]],Table2[[#This Row],[Revenue]],Table2[[#This Row],[Cost]])</f>
        <v>PhilippinesChocolate Chip2781390556</v>
      </c>
      <c r="B238" s="1" t="s">
        <v>16</v>
      </c>
      <c r="C238" s="6" t="s">
        <v>9</v>
      </c>
      <c r="D238" s="7">
        <v>278</v>
      </c>
      <c r="E238" s="8">
        <v>1390</v>
      </c>
      <c r="F238" s="8">
        <v>556</v>
      </c>
      <c r="G238" s="8">
        <v>834</v>
      </c>
      <c r="H238" s="9">
        <v>43862</v>
      </c>
    </row>
    <row r="239" spans="1:8" x14ac:dyDescent="0.2">
      <c r="A239" s="1" t="str">
        <f>CONCATENATE(Table2[[#This Row],[Country]],Table2[[#This Row],[Product]],Table2[[#This Row],[Units Sold]],Table2[[#This Row],[Revenue]],Table2[[#This Row],[Cost]])</f>
        <v>PhilippinesChocolate Chip115857902316</v>
      </c>
      <c r="B239" s="1" t="s">
        <v>16</v>
      </c>
      <c r="C239" s="6" t="s">
        <v>9</v>
      </c>
      <c r="D239" s="7">
        <v>1158</v>
      </c>
      <c r="E239" s="8">
        <v>5790</v>
      </c>
      <c r="F239" s="8">
        <v>2316</v>
      </c>
      <c r="G239" s="8">
        <v>3474</v>
      </c>
      <c r="H239" s="9">
        <v>43891</v>
      </c>
    </row>
    <row r="240" spans="1:8" x14ac:dyDescent="0.2">
      <c r="A240" s="1" t="str">
        <f>CONCATENATE(Table2[[#This Row],[Country]],Table2[[#This Row],[Product]],Table2[[#This Row],[Units Sold]],Table2[[#This Row],[Revenue]],Table2[[#This Row],[Cost]])</f>
        <v>PhilippinesChocolate Chip108554252170</v>
      </c>
      <c r="B240" s="1" t="s">
        <v>16</v>
      </c>
      <c r="C240" s="6" t="s">
        <v>9</v>
      </c>
      <c r="D240" s="7">
        <v>1085</v>
      </c>
      <c r="E240" s="8">
        <v>5425</v>
      </c>
      <c r="F240" s="8">
        <v>2170</v>
      </c>
      <c r="G240" s="8">
        <v>3255</v>
      </c>
      <c r="H240" s="9">
        <v>44105</v>
      </c>
    </row>
    <row r="241" spans="1:8" x14ac:dyDescent="0.2">
      <c r="A241" s="1" t="str">
        <f>CONCATENATE(Table2[[#This Row],[Country]],Table2[[#This Row],[Product]],Table2[[#This Row],[Units Sold]],Table2[[#This Row],[Revenue]],Table2[[#This Row],[Cost]])</f>
        <v>PhilippinesChocolate Chip117558752350</v>
      </c>
      <c r="B241" s="1" t="s">
        <v>16</v>
      </c>
      <c r="C241" s="6" t="s">
        <v>9</v>
      </c>
      <c r="D241" s="7">
        <v>1175</v>
      </c>
      <c r="E241" s="8">
        <v>5875</v>
      </c>
      <c r="F241" s="8">
        <v>2350</v>
      </c>
      <c r="G241" s="8">
        <v>3525</v>
      </c>
      <c r="H241" s="9">
        <v>44105</v>
      </c>
    </row>
    <row r="242" spans="1:8" x14ac:dyDescent="0.2">
      <c r="A242" s="1" t="str">
        <f>CONCATENATE(Table2[[#This Row],[Country]],Table2[[#This Row],[Product]],Table2[[#This Row],[Units Sold]],Table2[[#This Row],[Revenue]],Table2[[#This Row],[Cost]])</f>
        <v>PhilippinesFortune Cookie921921184.2</v>
      </c>
      <c r="B242" s="1" t="s">
        <v>16</v>
      </c>
      <c r="C242" s="6" t="s">
        <v>10</v>
      </c>
      <c r="D242" s="7">
        <v>921</v>
      </c>
      <c r="E242" s="8">
        <v>921</v>
      </c>
      <c r="F242" s="8">
        <v>184.20000000000002</v>
      </c>
      <c r="G242" s="8">
        <v>736.8</v>
      </c>
      <c r="H242" s="9">
        <v>43891</v>
      </c>
    </row>
    <row r="243" spans="1:8" x14ac:dyDescent="0.2">
      <c r="A243" s="1" t="str">
        <f>CONCATENATE(Table2[[#This Row],[Country]],Table2[[#This Row],[Product]],Table2[[#This Row],[Units Sold]],Table2[[#This Row],[Revenue]],Table2[[#This Row],[Cost]])</f>
        <v>PhilippinesFortune Cookie15451545309</v>
      </c>
      <c r="B243" s="1" t="s">
        <v>16</v>
      </c>
      <c r="C243" s="6" t="s">
        <v>10</v>
      </c>
      <c r="D243" s="7">
        <v>1545</v>
      </c>
      <c r="E243" s="8">
        <v>1545</v>
      </c>
      <c r="F243" s="8">
        <v>309</v>
      </c>
      <c r="G243" s="8">
        <v>1236</v>
      </c>
      <c r="H243" s="9">
        <v>43983</v>
      </c>
    </row>
    <row r="244" spans="1:8" x14ac:dyDescent="0.2">
      <c r="A244" s="1" t="str">
        <f>CONCATENATE(Table2[[#This Row],[Country]],Table2[[#This Row],[Product]],Table2[[#This Row],[Units Sold]],Table2[[#This Row],[Revenue]],Table2[[#This Row],[Cost]])</f>
        <v>PhilippinesFortune Cookie21462146429.2</v>
      </c>
      <c r="B244" s="1" t="s">
        <v>16</v>
      </c>
      <c r="C244" s="6" t="s">
        <v>10</v>
      </c>
      <c r="D244" s="7">
        <v>2146</v>
      </c>
      <c r="E244" s="8">
        <v>2146</v>
      </c>
      <c r="F244" s="8">
        <v>429.20000000000005</v>
      </c>
      <c r="G244" s="8">
        <v>1716.8</v>
      </c>
      <c r="H244" s="9">
        <v>44075</v>
      </c>
    </row>
    <row r="245" spans="1:8" x14ac:dyDescent="0.2">
      <c r="A245" s="1" t="str">
        <f>CONCATENATE(Table2[[#This Row],[Country]],Table2[[#This Row],[Product]],Table2[[#This Row],[Units Sold]],Table2[[#This Row],[Revenue]],Table2[[#This Row],[Cost]])</f>
        <v>PhilippinesFortune Cookie19581958391.6</v>
      </c>
      <c r="B245" s="1" t="s">
        <v>16</v>
      </c>
      <c r="C245" s="6" t="s">
        <v>10</v>
      </c>
      <c r="D245" s="7">
        <v>1958</v>
      </c>
      <c r="E245" s="8">
        <v>1958</v>
      </c>
      <c r="F245" s="8">
        <v>391.6</v>
      </c>
      <c r="G245" s="8">
        <v>1566.4</v>
      </c>
      <c r="H245" s="9">
        <v>43862</v>
      </c>
    </row>
    <row r="246" spans="1:8" x14ac:dyDescent="0.2">
      <c r="A246" s="1" t="str">
        <f>CONCATENATE(Table2[[#This Row],[Country]],Table2[[#This Row],[Product]],Table2[[#This Row],[Units Sold]],Table2[[#This Row],[Revenue]],Table2[[#This Row],[Cost]])</f>
        <v>PhilippinesFortune Cookie17061706341.2</v>
      </c>
      <c r="B246" s="1" t="s">
        <v>16</v>
      </c>
      <c r="C246" s="6" t="s">
        <v>10</v>
      </c>
      <c r="D246" s="7">
        <v>1706</v>
      </c>
      <c r="E246" s="8">
        <v>1706</v>
      </c>
      <c r="F246" s="8">
        <v>341.20000000000005</v>
      </c>
      <c r="G246" s="8">
        <v>1364.8</v>
      </c>
      <c r="H246" s="9">
        <v>44166</v>
      </c>
    </row>
    <row r="247" spans="1:8" x14ac:dyDescent="0.2">
      <c r="A247" s="1" t="str">
        <f>CONCATENATE(Table2[[#This Row],[Country]],Table2[[#This Row],[Product]],Table2[[#This Row],[Units Sold]],Table2[[#This Row],[Revenue]],Table2[[#This Row],[Cost]])</f>
        <v>PhilippinesFortune Cookie18591859371.8</v>
      </c>
      <c r="B247" s="1" t="s">
        <v>16</v>
      </c>
      <c r="C247" s="6" t="s">
        <v>10</v>
      </c>
      <c r="D247" s="7">
        <v>1859</v>
      </c>
      <c r="E247" s="8">
        <v>1859</v>
      </c>
      <c r="F247" s="8">
        <v>371.8</v>
      </c>
      <c r="G247" s="8">
        <v>1487.2</v>
      </c>
      <c r="H247" s="9">
        <v>44044</v>
      </c>
    </row>
    <row r="248" spans="1:8" x14ac:dyDescent="0.2">
      <c r="A248" s="1" t="str">
        <f>CONCATENATE(Table2[[#This Row],[Country]],Table2[[#This Row],[Product]],Table2[[#This Row],[Units Sold]],Table2[[#This Row],[Revenue]],Table2[[#This Row],[Cost]])</f>
        <v>PhilippinesFortune Cookie20212021404.2</v>
      </c>
      <c r="B248" s="1" t="s">
        <v>16</v>
      </c>
      <c r="C248" s="6" t="s">
        <v>10</v>
      </c>
      <c r="D248" s="7">
        <v>2021</v>
      </c>
      <c r="E248" s="8">
        <v>2021</v>
      </c>
      <c r="F248" s="8">
        <v>404.20000000000005</v>
      </c>
      <c r="G248" s="8">
        <v>1616.8</v>
      </c>
      <c r="H248" s="9">
        <v>44105</v>
      </c>
    </row>
    <row r="249" spans="1:8" x14ac:dyDescent="0.2">
      <c r="A249" s="1" t="str">
        <f>CONCATENATE(Table2[[#This Row],[Country]],Table2[[#This Row],[Product]],Table2[[#This Row],[Units Sold]],Table2[[#This Row],[Revenue]],Table2[[#This Row],[Cost]])</f>
        <v>PhilippinesFortune Cookie23422342468.4</v>
      </c>
      <c r="B249" s="1" t="s">
        <v>16</v>
      </c>
      <c r="C249" s="6" t="s">
        <v>10</v>
      </c>
      <c r="D249" s="7">
        <v>2342</v>
      </c>
      <c r="E249" s="8">
        <v>2342</v>
      </c>
      <c r="F249" s="8">
        <v>468.40000000000003</v>
      </c>
      <c r="G249" s="8">
        <v>1873.6</v>
      </c>
      <c r="H249" s="9">
        <v>44136</v>
      </c>
    </row>
    <row r="250" spans="1:8" x14ac:dyDescent="0.2">
      <c r="A250" s="1" t="str">
        <f>CONCATENATE(Table2[[#This Row],[Country]],Table2[[#This Row],[Product]],Table2[[#This Row],[Units Sold]],Table2[[#This Row],[Revenue]],Table2[[#This Row],[Cost]])</f>
        <v>PhilippinesFortune Cookie14601460292</v>
      </c>
      <c r="B250" s="1" t="s">
        <v>16</v>
      </c>
      <c r="C250" s="6" t="s">
        <v>10</v>
      </c>
      <c r="D250" s="7">
        <v>1460</v>
      </c>
      <c r="E250" s="8">
        <v>1460</v>
      </c>
      <c r="F250" s="8">
        <v>292</v>
      </c>
      <c r="G250" s="8">
        <v>1168</v>
      </c>
      <c r="H250" s="9">
        <v>43952</v>
      </c>
    </row>
    <row r="251" spans="1:8" x14ac:dyDescent="0.2">
      <c r="A251" s="1" t="str">
        <f>CONCATENATE(Table2[[#This Row],[Country]],Table2[[#This Row],[Product]],Table2[[#This Row],[Units Sold]],Table2[[#This Row],[Revenue]],Table2[[#This Row],[Cost]])</f>
        <v>PhilippinesFortune Cookie645645129</v>
      </c>
      <c r="B251" s="1" t="s">
        <v>16</v>
      </c>
      <c r="C251" s="6" t="s">
        <v>10</v>
      </c>
      <c r="D251" s="7">
        <v>645</v>
      </c>
      <c r="E251" s="8">
        <v>645</v>
      </c>
      <c r="F251" s="8">
        <v>129</v>
      </c>
      <c r="G251" s="8">
        <v>516</v>
      </c>
      <c r="H251" s="9">
        <v>44013</v>
      </c>
    </row>
    <row r="252" spans="1:8" x14ac:dyDescent="0.2">
      <c r="A252" s="1" t="str">
        <f>CONCATENATE(Table2[[#This Row],[Country]],Table2[[#This Row],[Product]],Table2[[#This Row],[Units Sold]],Table2[[#This Row],[Revenue]],Table2[[#This Row],[Cost]])</f>
        <v>PhilippinesFortune Cookie711711142.2</v>
      </c>
      <c r="B252" s="1" t="s">
        <v>16</v>
      </c>
      <c r="C252" s="6" t="s">
        <v>10</v>
      </c>
      <c r="D252" s="7">
        <v>711</v>
      </c>
      <c r="E252" s="8">
        <v>711</v>
      </c>
      <c r="F252" s="8">
        <v>142.20000000000002</v>
      </c>
      <c r="G252" s="8">
        <v>568.79999999999995</v>
      </c>
      <c r="H252" s="9">
        <v>44166</v>
      </c>
    </row>
    <row r="253" spans="1:8" x14ac:dyDescent="0.2">
      <c r="A253" s="1" t="str">
        <f>CONCATENATE(Table2[[#This Row],[Country]],Table2[[#This Row],[Product]],Table2[[#This Row],[Units Sold]],Table2[[#This Row],[Revenue]],Table2[[#This Row],[Cost]])</f>
        <v>PhilippinesFortune Cookie766766153.2</v>
      </c>
      <c r="B253" s="1" t="s">
        <v>16</v>
      </c>
      <c r="C253" s="6" t="s">
        <v>10</v>
      </c>
      <c r="D253" s="7">
        <v>766</v>
      </c>
      <c r="E253" s="8">
        <v>766</v>
      </c>
      <c r="F253" s="8">
        <v>153.20000000000002</v>
      </c>
      <c r="G253" s="8">
        <v>612.79999999999995</v>
      </c>
      <c r="H253" s="9">
        <v>43831</v>
      </c>
    </row>
    <row r="254" spans="1:8" x14ac:dyDescent="0.2">
      <c r="A254" s="1" t="str">
        <f>CONCATENATE(Table2[[#This Row],[Country]],Table2[[#This Row],[Product]],Table2[[#This Row],[Units Sold]],Table2[[#This Row],[Revenue]],Table2[[#This Row],[Cost]])</f>
        <v>PhilippinesFortune Cookie11991199239.8</v>
      </c>
      <c r="B254" s="1" t="s">
        <v>16</v>
      </c>
      <c r="C254" s="6" t="s">
        <v>10</v>
      </c>
      <c r="D254" s="7">
        <v>1199</v>
      </c>
      <c r="E254" s="8">
        <v>1199</v>
      </c>
      <c r="F254" s="8">
        <v>239.8</v>
      </c>
      <c r="G254" s="8">
        <v>959.2</v>
      </c>
      <c r="H254" s="9">
        <v>43922</v>
      </c>
    </row>
    <row r="255" spans="1:8" x14ac:dyDescent="0.2">
      <c r="A255" s="1" t="str">
        <f>CONCATENATE(Table2[[#This Row],[Country]],Table2[[#This Row],[Product]],Table2[[#This Row],[Units Sold]],Table2[[#This Row],[Revenue]],Table2[[#This Row],[Cost]])</f>
        <v>PhilippinesOatmeal Raisin4220211009284</v>
      </c>
      <c r="B255" s="1" t="s">
        <v>16</v>
      </c>
      <c r="C255" s="6" t="s">
        <v>11</v>
      </c>
      <c r="D255" s="7">
        <v>4220</v>
      </c>
      <c r="E255" s="8">
        <v>21100</v>
      </c>
      <c r="F255" s="8">
        <v>9284</v>
      </c>
      <c r="G255" s="8">
        <v>11816</v>
      </c>
      <c r="H255" s="9">
        <v>43922</v>
      </c>
    </row>
    <row r="256" spans="1:8" x14ac:dyDescent="0.2">
      <c r="A256" s="1" t="str">
        <f>CONCATENATE(Table2[[#This Row],[Country]],Table2[[#This Row],[Product]],Table2[[#This Row],[Units Sold]],Table2[[#This Row],[Revenue]],Table2[[#This Row],[Cost]])</f>
        <v>PhilippinesOatmeal Raisin168684303709.2</v>
      </c>
      <c r="B256" s="1" t="s">
        <v>16</v>
      </c>
      <c r="C256" s="6" t="s">
        <v>11</v>
      </c>
      <c r="D256" s="7">
        <v>1686</v>
      </c>
      <c r="E256" s="8">
        <v>8430</v>
      </c>
      <c r="F256" s="8">
        <v>3709.2000000000003</v>
      </c>
      <c r="G256" s="8">
        <v>4720.7999999999993</v>
      </c>
      <c r="H256" s="9">
        <v>44013</v>
      </c>
    </row>
    <row r="257" spans="1:8" x14ac:dyDescent="0.2">
      <c r="A257" s="1" t="str">
        <f>CONCATENATE(Table2[[#This Row],[Country]],Table2[[#This Row],[Product]],Table2[[#This Row],[Units Sold]],Table2[[#This Row],[Revenue]],Table2[[#This Row],[Cost]])</f>
        <v>PhilippinesOatmeal Raisin2591295569.8</v>
      </c>
      <c r="B257" s="1" t="s">
        <v>16</v>
      </c>
      <c r="C257" s="6" t="s">
        <v>11</v>
      </c>
      <c r="D257" s="7">
        <v>259</v>
      </c>
      <c r="E257" s="8">
        <v>1295</v>
      </c>
      <c r="F257" s="8">
        <v>569.80000000000007</v>
      </c>
      <c r="G257" s="8">
        <v>725.19999999999993</v>
      </c>
      <c r="H257" s="9">
        <v>43891</v>
      </c>
    </row>
    <row r="258" spans="1:8" x14ac:dyDescent="0.2">
      <c r="A258" s="1" t="str">
        <f>CONCATENATE(Table2[[#This Row],[Country]],Table2[[#This Row],[Product]],Table2[[#This Row],[Units Sold]],Table2[[#This Row],[Revenue]],Table2[[#This Row],[Cost]])</f>
        <v>PhilippinesOatmeal Raisin2276113805007.2</v>
      </c>
      <c r="B258" s="1" t="s">
        <v>16</v>
      </c>
      <c r="C258" s="6" t="s">
        <v>11</v>
      </c>
      <c r="D258" s="7">
        <v>2276</v>
      </c>
      <c r="E258" s="8">
        <v>11380</v>
      </c>
      <c r="F258" s="8">
        <v>5007.2000000000007</v>
      </c>
      <c r="G258" s="8">
        <v>6372.7999999999993</v>
      </c>
      <c r="H258" s="9">
        <v>43952</v>
      </c>
    </row>
    <row r="259" spans="1:8" x14ac:dyDescent="0.2">
      <c r="A259" s="1" t="str">
        <f>CONCATENATE(Table2[[#This Row],[Country]],Table2[[#This Row],[Product]],Table2[[#This Row],[Units Sold]],Table2[[#This Row],[Revenue]],Table2[[#This Row],[Cost]])</f>
        <v>PhilippinesOatmeal Raisin190795354195.4</v>
      </c>
      <c r="B259" s="1" t="s">
        <v>16</v>
      </c>
      <c r="C259" s="6" t="s">
        <v>11</v>
      </c>
      <c r="D259" s="7">
        <v>1907</v>
      </c>
      <c r="E259" s="8">
        <v>9535</v>
      </c>
      <c r="F259" s="8">
        <v>4195.4000000000005</v>
      </c>
      <c r="G259" s="8">
        <v>5339.5999999999995</v>
      </c>
      <c r="H259" s="9">
        <v>44075</v>
      </c>
    </row>
    <row r="260" spans="1:8" x14ac:dyDescent="0.2">
      <c r="A260" s="1" t="str">
        <f>CONCATENATE(Table2[[#This Row],[Country]],Table2[[#This Row],[Product]],Table2[[#This Row],[Units Sold]],Table2[[#This Row],[Revenue]],Table2[[#This Row],[Cost]])</f>
        <v>PhilippinesOatmeal Raisin135067502970</v>
      </c>
      <c r="B260" s="1" t="s">
        <v>16</v>
      </c>
      <c r="C260" s="6" t="s">
        <v>11</v>
      </c>
      <c r="D260" s="7">
        <v>1350</v>
      </c>
      <c r="E260" s="8">
        <v>6750</v>
      </c>
      <c r="F260" s="8">
        <v>2970.0000000000005</v>
      </c>
      <c r="G260" s="8">
        <v>3779.9999999999995</v>
      </c>
      <c r="H260" s="9">
        <v>43862</v>
      </c>
    </row>
    <row r="261" spans="1:8" x14ac:dyDescent="0.2">
      <c r="A261" s="1" t="str">
        <f>CONCATENATE(Table2[[#This Row],[Country]],Table2[[#This Row],[Product]],Table2[[#This Row],[Units Sold]],Table2[[#This Row],[Revenue]],Table2[[#This Row],[Cost]])</f>
        <v>PhilippinesOatmeal Raisin125062502750</v>
      </c>
      <c r="B261" s="1" t="s">
        <v>16</v>
      </c>
      <c r="C261" s="6" t="s">
        <v>11</v>
      </c>
      <c r="D261" s="7">
        <v>1250</v>
      </c>
      <c r="E261" s="8">
        <v>6250</v>
      </c>
      <c r="F261" s="8">
        <v>2750</v>
      </c>
      <c r="G261" s="8">
        <v>3500</v>
      </c>
      <c r="H261" s="9">
        <v>44166</v>
      </c>
    </row>
    <row r="262" spans="1:8" x14ac:dyDescent="0.2">
      <c r="A262" s="1" t="str">
        <f>CONCATENATE(Table2[[#This Row],[Country]],Table2[[#This Row],[Product]],Table2[[#This Row],[Units Sold]],Table2[[#This Row],[Revenue]],Table2[[#This Row],[Cost]])</f>
        <v>PhilippinesOatmeal Raisin136668303005.2</v>
      </c>
      <c r="B262" s="1" t="s">
        <v>16</v>
      </c>
      <c r="C262" s="6" t="s">
        <v>11</v>
      </c>
      <c r="D262" s="7">
        <v>1366</v>
      </c>
      <c r="E262" s="8">
        <v>6830</v>
      </c>
      <c r="F262" s="8">
        <v>3005.2000000000003</v>
      </c>
      <c r="G262" s="8">
        <v>3824.7999999999997</v>
      </c>
      <c r="H262" s="9">
        <v>43983</v>
      </c>
    </row>
    <row r="263" spans="1:8" x14ac:dyDescent="0.2">
      <c r="A263" s="1" t="str">
        <f>CONCATENATE(Table2[[#This Row],[Country]],Table2[[#This Row],[Product]],Table2[[#This Row],[Units Sold]],Table2[[#This Row],[Revenue]],Table2[[#This Row],[Cost]])</f>
        <v>PhilippinesOatmeal Raisin152076003344</v>
      </c>
      <c r="B263" s="1" t="s">
        <v>16</v>
      </c>
      <c r="C263" s="6" t="s">
        <v>11</v>
      </c>
      <c r="D263" s="7">
        <v>1520</v>
      </c>
      <c r="E263" s="8">
        <v>7600</v>
      </c>
      <c r="F263" s="8">
        <v>3344.0000000000005</v>
      </c>
      <c r="G263" s="8">
        <v>4256</v>
      </c>
      <c r="H263" s="9">
        <v>44136</v>
      </c>
    </row>
    <row r="264" spans="1:8" x14ac:dyDescent="0.2">
      <c r="A264" s="1" t="str">
        <f>CONCATENATE(Table2[[#This Row],[Country]],Table2[[#This Row],[Product]],Table2[[#This Row],[Units Sold]],Table2[[#This Row],[Revenue]],Table2[[#This Row],[Cost]])</f>
        <v>PhilippinesOatmeal Raisin71135551564.2</v>
      </c>
      <c r="B264" s="1" t="s">
        <v>16</v>
      </c>
      <c r="C264" s="6" t="s">
        <v>11</v>
      </c>
      <c r="D264" s="7">
        <v>711</v>
      </c>
      <c r="E264" s="8">
        <v>3555</v>
      </c>
      <c r="F264" s="8">
        <v>1564.2</v>
      </c>
      <c r="G264" s="8">
        <v>1990.8</v>
      </c>
      <c r="H264" s="9">
        <v>44166</v>
      </c>
    </row>
    <row r="265" spans="1:8" x14ac:dyDescent="0.2">
      <c r="A265" s="1" t="str">
        <f>CONCATENATE(Table2[[#This Row],[Country]],Table2[[#This Row],[Product]],Table2[[#This Row],[Units Sold]],Table2[[#This Row],[Revenue]],Table2[[#This Row],[Cost]])</f>
        <v>PhilippinesOatmeal Raisin2574128705662.8</v>
      </c>
      <c r="B265" s="1" t="s">
        <v>16</v>
      </c>
      <c r="C265" s="6" t="s">
        <v>11</v>
      </c>
      <c r="D265" s="7">
        <v>2574</v>
      </c>
      <c r="E265" s="8">
        <v>12870</v>
      </c>
      <c r="F265" s="8">
        <v>5662.8</v>
      </c>
      <c r="G265" s="8">
        <v>7207.2</v>
      </c>
      <c r="H265" s="9">
        <v>44044</v>
      </c>
    </row>
    <row r="266" spans="1:8" x14ac:dyDescent="0.2">
      <c r="A266" s="1" t="str">
        <f>CONCATENATE(Table2[[#This Row],[Country]],Table2[[#This Row],[Product]],Table2[[#This Row],[Units Sold]],Table2[[#This Row],[Revenue]],Table2[[#This Row],[Cost]])</f>
        <v>PhilippinesOatmeal Raisin47223601038.4</v>
      </c>
      <c r="B266" s="1" t="s">
        <v>16</v>
      </c>
      <c r="C266" s="6" t="s">
        <v>11</v>
      </c>
      <c r="D266" s="7">
        <v>472</v>
      </c>
      <c r="E266" s="8">
        <v>2360</v>
      </c>
      <c r="F266" s="8">
        <v>1038.4000000000001</v>
      </c>
      <c r="G266" s="8">
        <v>1321.6</v>
      </c>
      <c r="H266" s="9">
        <v>44105</v>
      </c>
    </row>
    <row r="267" spans="1:8" x14ac:dyDescent="0.2">
      <c r="A267" s="1" t="str">
        <f>CONCATENATE(Table2[[#This Row],[Country]],Table2[[#This Row],[Product]],Table2[[#This Row],[Units Sold]],Table2[[#This Row],[Revenue]],Table2[[#This Row],[Cost]])</f>
        <v>PhilippinesOatmeal Raisin3165158256963</v>
      </c>
      <c r="B267" s="1" t="s">
        <v>16</v>
      </c>
      <c r="C267" s="6" t="s">
        <v>11</v>
      </c>
      <c r="D267" s="7">
        <v>3165</v>
      </c>
      <c r="E267" s="8">
        <v>15825</v>
      </c>
      <c r="F267" s="8">
        <v>6963.0000000000009</v>
      </c>
      <c r="G267" s="8">
        <v>8862</v>
      </c>
      <c r="H267" s="9">
        <v>43831</v>
      </c>
    </row>
    <row r="268" spans="1:8" x14ac:dyDescent="0.2">
      <c r="A268" s="1" t="str">
        <f>CONCATENATE(Table2[[#This Row],[Country]],Table2[[#This Row],[Product]],Table2[[#This Row],[Units Sold]],Table2[[#This Row],[Revenue]],Table2[[#This Row],[Cost]])</f>
        <v>PhilippinesSnickerdoodle132152841981.5</v>
      </c>
      <c r="B268" s="1" t="s">
        <v>16</v>
      </c>
      <c r="C268" s="6" t="s">
        <v>12</v>
      </c>
      <c r="D268" s="7">
        <v>1321</v>
      </c>
      <c r="E268" s="8">
        <v>5284</v>
      </c>
      <c r="F268" s="8">
        <v>1981.5</v>
      </c>
      <c r="G268" s="8">
        <v>3302.5</v>
      </c>
      <c r="H268" s="9">
        <v>43831</v>
      </c>
    </row>
    <row r="269" spans="1:8" x14ac:dyDescent="0.2">
      <c r="A269" s="1" t="str">
        <f>CONCATENATE(Table2[[#This Row],[Country]],Table2[[#This Row],[Product]],Table2[[#This Row],[Units Sold]],Table2[[#This Row],[Revenue]],Table2[[#This Row],[Cost]])</f>
        <v>PhilippinesSnickerdoodle88835521332</v>
      </c>
      <c r="B269" s="1" t="s">
        <v>16</v>
      </c>
      <c r="C269" s="6" t="s">
        <v>12</v>
      </c>
      <c r="D269" s="7">
        <v>888</v>
      </c>
      <c r="E269" s="8">
        <v>3552</v>
      </c>
      <c r="F269" s="8">
        <v>1332</v>
      </c>
      <c r="G269" s="8">
        <v>2220</v>
      </c>
      <c r="H269" s="9">
        <v>43983</v>
      </c>
    </row>
    <row r="270" spans="1:8" x14ac:dyDescent="0.2">
      <c r="A270" s="1" t="str">
        <f>CONCATENATE(Table2[[#This Row],[Country]],Table2[[#This Row],[Product]],Table2[[#This Row],[Units Sold]],Table2[[#This Row],[Revenue]],Table2[[#This Row],[Cost]])</f>
        <v>PhilippinesSnickerdoodle151360522269.5</v>
      </c>
      <c r="B270" s="1" t="s">
        <v>16</v>
      </c>
      <c r="C270" s="6" t="s">
        <v>12</v>
      </c>
      <c r="D270" s="7">
        <v>1513</v>
      </c>
      <c r="E270" s="8">
        <v>6052</v>
      </c>
      <c r="F270" s="8">
        <v>2269.5</v>
      </c>
      <c r="G270" s="8">
        <v>3782.5</v>
      </c>
      <c r="H270" s="9">
        <v>44166</v>
      </c>
    </row>
    <row r="271" spans="1:8" x14ac:dyDescent="0.2">
      <c r="A271" s="1" t="str">
        <f>CONCATENATE(Table2[[#This Row],[Country]],Table2[[#This Row],[Product]],Table2[[#This Row],[Units Sold]],Table2[[#This Row],[Revenue]],Table2[[#This Row],[Cost]])</f>
        <v>PhilippinesSnickerdoodle2580103203870</v>
      </c>
      <c r="B271" s="1" t="s">
        <v>16</v>
      </c>
      <c r="C271" s="6" t="s">
        <v>12</v>
      </c>
      <c r="D271" s="7">
        <v>2580</v>
      </c>
      <c r="E271" s="8">
        <v>10320</v>
      </c>
      <c r="F271" s="8">
        <v>3870</v>
      </c>
      <c r="G271" s="8">
        <v>6450</v>
      </c>
      <c r="H271" s="9">
        <v>43922</v>
      </c>
    </row>
    <row r="272" spans="1:8" x14ac:dyDescent="0.2">
      <c r="A272" s="1" t="str">
        <f>CONCATENATE(Table2[[#This Row],[Country]],Table2[[#This Row],[Product]],Table2[[#This Row],[Units Sold]],Table2[[#This Row],[Revenue]],Table2[[#This Row],[Cost]])</f>
        <v>PhilippinesSnickerdoodle68927561033.5</v>
      </c>
      <c r="B272" s="1" t="s">
        <v>16</v>
      </c>
      <c r="C272" s="6" t="s">
        <v>12</v>
      </c>
      <c r="D272" s="7">
        <v>689</v>
      </c>
      <c r="E272" s="8">
        <v>2756</v>
      </c>
      <c r="F272" s="8">
        <v>1033.5</v>
      </c>
      <c r="G272" s="8">
        <v>1722.5</v>
      </c>
      <c r="H272" s="9">
        <v>43983</v>
      </c>
    </row>
    <row r="273" spans="1:8" x14ac:dyDescent="0.2">
      <c r="A273" s="1" t="str">
        <f>CONCATENATE(Table2[[#This Row],[Country]],Table2[[#This Row],[Product]],Table2[[#This Row],[Units Sold]],Table2[[#This Row],[Revenue]],Table2[[#This Row],[Cost]])</f>
        <v>PhilippinesSnickerdoodle202180843031.5</v>
      </c>
      <c r="B273" s="1" t="s">
        <v>16</v>
      </c>
      <c r="C273" s="6" t="s">
        <v>12</v>
      </c>
      <c r="D273" s="7">
        <v>2021</v>
      </c>
      <c r="E273" s="8">
        <v>8084</v>
      </c>
      <c r="F273" s="8">
        <v>3031.5</v>
      </c>
      <c r="G273" s="8">
        <v>5052.5</v>
      </c>
      <c r="H273" s="9">
        <v>44105</v>
      </c>
    </row>
    <row r="274" spans="1:8" x14ac:dyDescent="0.2">
      <c r="A274" s="1" t="str">
        <f>CONCATENATE(Table2[[#This Row],[Country]],Table2[[#This Row],[Product]],Table2[[#This Row],[Units Sold]],Table2[[#This Row],[Revenue]],Table2[[#This Row],[Cost]])</f>
        <v>PhilippinesSnickerdoodle111644641674</v>
      </c>
      <c r="B274" s="1" t="s">
        <v>16</v>
      </c>
      <c r="C274" s="6" t="s">
        <v>12</v>
      </c>
      <c r="D274" s="7">
        <v>1116</v>
      </c>
      <c r="E274" s="8">
        <v>4464</v>
      </c>
      <c r="F274" s="8">
        <v>1674</v>
      </c>
      <c r="G274" s="8">
        <v>2790</v>
      </c>
      <c r="H274" s="9">
        <v>43862</v>
      </c>
    </row>
    <row r="275" spans="1:8" x14ac:dyDescent="0.2">
      <c r="A275" s="1" t="str">
        <f>CONCATENATE(Table2[[#This Row],[Country]],Table2[[#This Row],[Product]],Table2[[#This Row],[Units Sold]],Table2[[#This Row],[Revenue]],Table2[[#This Row],[Cost]])</f>
        <v>PhilippinesSnickerdoodle6632652994.5</v>
      </c>
      <c r="B275" s="1" t="s">
        <v>16</v>
      </c>
      <c r="C275" s="6" t="s">
        <v>12</v>
      </c>
      <c r="D275" s="7">
        <v>663</v>
      </c>
      <c r="E275" s="8">
        <v>2652</v>
      </c>
      <c r="F275" s="8">
        <v>994.5</v>
      </c>
      <c r="G275" s="8">
        <v>1657.5</v>
      </c>
      <c r="H275" s="9">
        <v>43952</v>
      </c>
    </row>
    <row r="276" spans="1:8" x14ac:dyDescent="0.2">
      <c r="A276" s="1" t="str">
        <f>CONCATENATE(Table2[[#This Row],[Country]],Table2[[#This Row],[Product]],Table2[[#This Row],[Units Sold]],Table2[[#This Row],[Revenue]],Table2[[#This Row],[Cost]])</f>
        <v>PhilippinesSnickerdoodle158063202370</v>
      </c>
      <c r="B276" s="1" t="s">
        <v>16</v>
      </c>
      <c r="C276" s="6" t="s">
        <v>12</v>
      </c>
      <c r="D276" s="7">
        <v>1580</v>
      </c>
      <c r="E276" s="8">
        <v>6320</v>
      </c>
      <c r="F276" s="8">
        <v>2370</v>
      </c>
      <c r="G276" s="8">
        <v>3950</v>
      </c>
      <c r="H276" s="9">
        <v>44075</v>
      </c>
    </row>
    <row r="277" spans="1:8" x14ac:dyDescent="0.2">
      <c r="A277" s="1" t="str">
        <f>CONCATENATE(Table2[[#This Row],[Country]],Table2[[#This Row],[Product]],Table2[[#This Row],[Units Sold]],Table2[[#This Row],[Revenue]],Table2[[#This Row],[Cost]])</f>
        <v>PhilippinesSnickerdoodle79231681188</v>
      </c>
      <c r="B277" s="1" t="s">
        <v>16</v>
      </c>
      <c r="C277" s="6" t="s">
        <v>12</v>
      </c>
      <c r="D277" s="7">
        <v>792</v>
      </c>
      <c r="E277" s="8">
        <v>3168</v>
      </c>
      <c r="F277" s="8">
        <v>1188</v>
      </c>
      <c r="G277" s="8">
        <v>1980</v>
      </c>
      <c r="H277" s="9">
        <v>43891</v>
      </c>
    </row>
    <row r="278" spans="1:8" x14ac:dyDescent="0.2">
      <c r="A278" s="1" t="str">
        <f>CONCATENATE(Table2[[#This Row],[Country]],Table2[[#This Row],[Product]],Table2[[#This Row],[Units Sold]],Table2[[#This Row],[Revenue]],Table2[[#This Row],[Cost]])</f>
        <v>PhilippinesSnickerdoodle2811112444216.5</v>
      </c>
      <c r="B278" s="1" t="s">
        <v>16</v>
      </c>
      <c r="C278" s="6" t="s">
        <v>12</v>
      </c>
      <c r="D278" s="7">
        <v>2811</v>
      </c>
      <c r="E278" s="8">
        <v>11244</v>
      </c>
      <c r="F278" s="8">
        <v>4216.5</v>
      </c>
      <c r="G278" s="8">
        <v>7027.5</v>
      </c>
      <c r="H278" s="9">
        <v>44013</v>
      </c>
    </row>
    <row r="279" spans="1:8" x14ac:dyDescent="0.2">
      <c r="A279" s="1" t="str">
        <f>CONCATENATE(Table2[[#This Row],[Country]],Table2[[#This Row],[Product]],Table2[[#This Row],[Units Sold]],Table2[[#This Row],[Revenue]],Table2[[#This Row],[Cost]])</f>
        <v>PhilippinesSnickerdoodle2801120420</v>
      </c>
      <c r="B279" s="1" t="s">
        <v>16</v>
      </c>
      <c r="C279" s="6" t="s">
        <v>12</v>
      </c>
      <c r="D279" s="7">
        <v>280</v>
      </c>
      <c r="E279" s="8">
        <v>1120</v>
      </c>
      <c r="F279" s="8">
        <v>420</v>
      </c>
      <c r="G279" s="8">
        <v>700</v>
      </c>
      <c r="H279" s="9">
        <v>44166</v>
      </c>
    </row>
    <row r="280" spans="1:8" x14ac:dyDescent="0.2">
      <c r="A280" s="1" t="str">
        <f>CONCATENATE(Table2[[#This Row],[Country]],Table2[[#This Row],[Product]],Table2[[#This Row],[Units Sold]],Table2[[#This Row],[Revenue]],Table2[[#This Row],[Cost]])</f>
        <v>PhilippinesSnickerdoodle151360522269.5</v>
      </c>
      <c r="B280" s="1" t="s">
        <v>16</v>
      </c>
      <c r="C280" s="6" t="s">
        <v>12</v>
      </c>
      <c r="D280" s="7">
        <v>1513</v>
      </c>
      <c r="E280" s="8">
        <v>6052</v>
      </c>
      <c r="F280" s="8">
        <v>2269.5</v>
      </c>
      <c r="G280" s="8">
        <v>3782.5</v>
      </c>
      <c r="H280" s="9">
        <v>44136</v>
      </c>
    </row>
    <row r="281" spans="1:8" x14ac:dyDescent="0.2">
      <c r="A281" s="1" t="str">
        <f>CONCATENATE(Table2[[#This Row],[Country]],Table2[[#This Row],[Product]],Table2[[#This Row],[Units Sold]],Table2[[#This Row],[Revenue]],Table2[[#This Row],[Cost]])</f>
        <v>PhilippinesSnickerdoodle2767110684150.5</v>
      </c>
      <c r="B281" s="1" t="s">
        <v>16</v>
      </c>
      <c r="C281" s="6" t="s">
        <v>12</v>
      </c>
      <c r="D281" s="7">
        <v>2767</v>
      </c>
      <c r="E281" s="8">
        <v>11068</v>
      </c>
      <c r="F281" s="8">
        <v>4150.5</v>
      </c>
      <c r="G281" s="8">
        <v>6917.5</v>
      </c>
      <c r="H281" s="9">
        <v>44044</v>
      </c>
    </row>
    <row r="282" spans="1:8" x14ac:dyDescent="0.2">
      <c r="A282" s="1" t="str">
        <f>CONCATENATE(Table2[[#This Row],[Country]],Table2[[#This Row],[Product]],Table2[[#This Row],[Units Sold]],Table2[[#This Row],[Revenue]],Table2[[#This Row],[Cost]])</f>
        <v>PhilippinesSnickerdoodle108543401627.5</v>
      </c>
      <c r="B282" s="1" t="s">
        <v>16</v>
      </c>
      <c r="C282" s="6" t="s">
        <v>12</v>
      </c>
      <c r="D282" s="7">
        <v>1085</v>
      </c>
      <c r="E282" s="8">
        <v>4340</v>
      </c>
      <c r="F282" s="8">
        <v>1627.5</v>
      </c>
      <c r="G282" s="8">
        <v>2712.5</v>
      </c>
      <c r="H282" s="9">
        <v>44105</v>
      </c>
    </row>
    <row r="283" spans="1:8" x14ac:dyDescent="0.2">
      <c r="A283" s="1" t="str">
        <f>CONCATENATE(Table2[[#This Row],[Country]],Table2[[#This Row],[Product]],Table2[[#This Row],[Units Sold]],Table2[[#This Row],[Revenue]],Table2[[#This Row],[Cost]])</f>
        <v>PhilippinesSugar283885143547.5</v>
      </c>
      <c r="B283" s="1" t="s">
        <v>16</v>
      </c>
      <c r="C283" s="6" t="s">
        <v>13</v>
      </c>
      <c r="D283" s="7">
        <v>2838</v>
      </c>
      <c r="E283" s="8">
        <v>8514</v>
      </c>
      <c r="F283" s="8">
        <v>3547.5</v>
      </c>
      <c r="G283" s="8">
        <v>4966.5</v>
      </c>
      <c r="H283" s="9">
        <v>43922</v>
      </c>
    </row>
    <row r="284" spans="1:8" x14ac:dyDescent="0.2">
      <c r="A284" s="1" t="str">
        <f>CONCATENATE(Table2[[#This Row],[Country]],Table2[[#This Row],[Product]],Table2[[#This Row],[Units Sold]],Table2[[#This Row],[Revenue]],Table2[[#This Row],[Cost]])</f>
        <v>PhilippinesSugar88826641110</v>
      </c>
      <c r="B284" s="1" t="s">
        <v>16</v>
      </c>
      <c r="C284" s="6" t="s">
        <v>13</v>
      </c>
      <c r="D284" s="7">
        <v>888</v>
      </c>
      <c r="E284" s="8">
        <v>2664</v>
      </c>
      <c r="F284" s="8">
        <v>1110</v>
      </c>
      <c r="G284" s="8">
        <v>1554</v>
      </c>
      <c r="H284" s="9">
        <v>43983</v>
      </c>
    </row>
    <row r="285" spans="1:8" x14ac:dyDescent="0.2">
      <c r="A285" s="1" t="str">
        <f>CONCATENATE(Table2[[#This Row],[Country]],Table2[[#This Row],[Product]],Table2[[#This Row],[Units Sold]],Table2[[#This Row],[Revenue]],Table2[[#This Row],[Cost]])</f>
        <v>PhilippinesSugar263789328.75</v>
      </c>
      <c r="B285" s="1" t="s">
        <v>16</v>
      </c>
      <c r="C285" s="6" t="s">
        <v>13</v>
      </c>
      <c r="D285" s="7">
        <v>263</v>
      </c>
      <c r="E285" s="8">
        <v>789</v>
      </c>
      <c r="F285" s="8">
        <v>328.75</v>
      </c>
      <c r="G285" s="8">
        <v>460.25</v>
      </c>
      <c r="H285" s="9">
        <v>43891</v>
      </c>
    </row>
    <row r="286" spans="1:8" x14ac:dyDescent="0.2">
      <c r="A286" s="1" t="str">
        <f>CONCATENATE(Table2[[#This Row],[Country]],Table2[[#This Row],[Product]],Table2[[#This Row],[Units Sold]],Table2[[#This Row],[Revenue]],Table2[[#This Row],[Cost]])</f>
        <v>PhilippinesSugar98629581232.5</v>
      </c>
      <c r="B286" s="1" t="s">
        <v>16</v>
      </c>
      <c r="C286" s="6" t="s">
        <v>13</v>
      </c>
      <c r="D286" s="7">
        <v>986</v>
      </c>
      <c r="E286" s="8">
        <v>2958</v>
      </c>
      <c r="F286" s="8">
        <v>1232.5</v>
      </c>
      <c r="G286" s="8">
        <v>1725.5</v>
      </c>
      <c r="H286" s="9">
        <v>44075</v>
      </c>
    </row>
    <row r="287" spans="1:8" x14ac:dyDescent="0.2">
      <c r="A287" s="1" t="str">
        <f>CONCATENATE(Table2[[#This Row],[Country]],Table2[[#This Row],[Product]],Table2[[#This Row],[Units Sold]],Table2[[#This Row],[Revenue]],Table2[[#This Row],[Cost]])</f>
        <v>PhilippinesSugar287786313596.25</v>
      </c>
      <c r="B287" s="1" t="s">
        <v>16</v>
      </c>
      <c r="C287" s="6" t="s">
        <v>13</v>
      </c>
      <c r="D287" s="7">
        <v>2877</v>
      </c>
      <c r="E287" s="8">
        <v>8631</v>
      </c>
      <c r="F287" s="8">
        <v>3596.25</v>
      </c>
      <c r="G287" s="8">
        <v>5034.75</v>
      </c>
      <c r="H287" s="9">
        <v>44105</v>
      </c>
    </row>
    <row r="288" spans="1:8" x14ac:dyDescent="0.2">
      <c r="A288" s="1" t="str">
        <f>CONCATENATE(Table2[[#This Row],[Country]],Table2[[#This Row],[Product]],Table2[[#This Row],[Units Sold]],Table2[[#This Row],[Revenue]],Table2[[#This Row],[Cost]])</f>
        <v>PhilippinesSugar157047101962.5</v>
      </c>
      <c r="B288" s="1" t="s">
        <v>16</v>
      </c>
      <c r="C288" s="6" t="s">
        <v>13</v>
      </c>
      <c r="D288" s="7">
        <v>1570</v>
      </c>
      <c r="E288" s="8">
        <v>4710</v>
      </c>
      <c r="F288" s="8">
        <v>1962.5</v>
      </c>
      <c r="G288" s="8">
        <v>2747.5</v>
      </c>
      <c r="H288" s="9">
        <v>43983</v>
      </c>
    </row>
    <row r="289" spans="1:8" x14ac:dyDescent="0.2">
      <c r="A289" s="1" t="str">
        <f>CONCATENATE(Table2[[#This Row],[Country]],Table2[[#This Row],[Product]],Table2[[#This Row],[Units Sold]],Table2[[#This Row],[Revenue]],Table2[[#This Row],[Cost]])</f>
        <v>PhilippinesSugar247974373098.75</v>
      </c>
      <c r="B289" s="1" t="s">
        <v>16</v>
      </c>
      <c r="C289" s="6" t="s">
        <v>13</v>
      </c>
      <c r="D289" s="7">
        <v>2479</v>
      </c>
      <c r="E289" s="8">
        <v>7437</v>
      </c>
      <c r="F289" s="8">
        <v>3098.75</v>
      </c>
      <c r="G289" s="8">
        <v>4338.25</v>
      </c>
      <c r="H289" s="9">
        <v>43831</v>
      </c>
    </row>
    <row r="290" spans="1:8" x14ac:dyDescent="0.2">
      <c r="A290" s="1" t="str">
        <f>CONCATENATE(Table2[[#This Row],[Country]],Table2[[#This Row],[Product]],Table2[[#This Row],[Units Sold]],Table2[[#This Row],[Revenue]],Table2[[#This Row],[Cost]])</f>
        <v>PhilippinesSugar233870142922.5</v>
      </c>
      <c r="B290" s="1" t="s">
        <v>16</v>
      </c>
      <c r="C290" s="6" t="s">
        <v>13</v>
      </c>
      <c r="D290" s="7">
        <v>2338</v>
      </c>
      <c r="E290" s="8">
        <v>7014</v>
      </c>
      <c r="F290" s="8">
        <v>2922.5</v>
      </c>
      <c r="G290" s="8">
        <v>4091.5</v>
      </c>
      <c r="H290" s="9">
        <v>43983</v>
      </c>
    </row>
    <row r="291" spans="1:8" x14ac:dyDescent="0.2">
      <c r="A291" s="1" t="str">
        <f>CONCATENATE(Table2[[#This Row],[Country]],Table2[[#This Row],[Product]],Table2[[#This Row],[Units Sold]],Table2[[#This Row],[Revenue]],Table2[[#This Row],[Cost]])</f>
        <v>PhilippinesSugar4221266527.5</v>
      </c>
      <c r="B291" s="1" t="s">
        <v>16</v>
      </c>
      <c r="C291" s="6" t="s">
        <v>13</v>
      </c>
      <c r="D291" s="7">
        <v>422</v>
      </c>
      <c r="E291" s="8">
        <v>1266</v>
      </c>
      <c r="F291" s="8">
        <v>527.5</v>
      </c>
      <c r="G291" s="8">
        <v>738.5</v>
      </c>
      <c r="H291" s="9">
        <v>44044</v>
      </c>
    </row>
    <row r="292" spans="1:8" x14ac:dyDescent="0.2">
      <c r="A292" s="1" t="str">
        <f>CONCATENATE(Table2[[#This Row],[Country]],Table2[[#This Row],[Product]],Table2[[#This Row],[Units Sold]],Table2[[#This Row],[Revenue]],Table2[[#This Row],[Cost]])</f>
        <v>PhilippinesSugar265979773323.75</v>
      </c>
      <c r="B292" s="1" t="s">
        <v>16</v>
      </c>
      <c r="C292" s="6" t="s">
        <v>13</v>
      </c>
      <c r="D292" s="7">
        <v>2659</v>
      </c>
      <c r="E292" s="8">
        <v>7977</v>
      </c>
      <c r="F292" s="8">
        <v>3323.75</v>
      </c>
      <c r="G292" s="8">
        <v>4653.25</v>
      </c>
      <c r="H292" s="9">
        <v>43862</v>
      </c>
    </row>
    <row r="293" spans="1:8" x14ac:dyDescent="0.2">
      <c r="A293" s="1" t="str">
        <f>CONCATENATE(Table2[[#This Row],[Country]],Table2[[#This Row],[Product]],Table2[[#This Row],[Units Sold]],Table2[[#This Row],[Revenue]],Table2[[#This Row],[Cost]])</f>
        <v>PhilippinesSugar88026401100</v>
      </c>
      <c r="B293" s="1" t="s">
        <v>16</v>
      </c>
      <c r="C293" s="6" t="s">
        <v>13</v>
      </c>
      <c r="D293" s="7">
        <v>880</v>
      </c>
      <c r="E293" s="8">
        <v>2640</v>
      </c>
      <c r="F293" s="8">
        <v>1100</v>
      </c>
      <c r="G293" s="8">
        <v>1540</v>
      </c>
      <c r="H293" s="9">
        <v>43952</v>
      </c>
    </row>
    <row r="294" spans="1:8" x14ac:dyDescent="0.2">
      <c r="A294" s="1" t="str">
        <f>CONCATENATE(Table2[[#This Row],[Country]],Table2[[#This Row],[Product]],Table2[[#This Row],[Units Sold]],Table2[[#This Row],[Revenue]],Table2[[#This Row],[Cost]])</f>
        <v>PhilippinesSugar3601080450</v>
      </c>
      <c r="B294" s="1" t="s">
        <v>16</v>
      </c>
      <c r="C294" s="6" t="s">
        <v>13</v>
      </c>
      <c r="D294" s="7">
        <v>360</v>
      </c>
      <c r="E294" s="8">
        <v>1080</v>
      </c>
      <c r="F294" s="8">
        <v>450</v>
      </c>
      <c r="G294" s="8">
        <v>630</v>
      </c>
      <c r="H294" s="9">
        <v>44105</v>
      </c>
    </row>
    <row r="295" spans="1:8" x14ac:dyDescent="0.2">
      <c r="A295" s="1" t="str">
        <f>CONCATENATE(Table2[[#This Row],[Country]],Table2[[#This Row],[Product]],Table2[[#This Row],[Units Sold]],Table2[[#This Row],[Revenue]],Table2[[#This Row],[Cost]])</f>
        <v>PhilippinesSugar153145931913.75</v>
      </c>
      <c r="B295" s="1" t="s">
        <v>16</v>
      </c>
      <c r="C295" s="6" t="s">
        <v>13</v>
      </c>
      <c r="D295" s="7">
        <v>1531</v>
      </c>
      <c r="E295" s="8">
        <v>4593</v>
      </c>
      <c r="F295" s="8">
        <v>1913.75</v>
      </c>
      <c r="G295" s="8">
        <v>2679.25</v>
      </c>
      <c r="H295" s="9">
        <v>44166</v>
      </c>
    </row>
    <row r="296" spans="1:8" x14ac:dyDescent="0.2">
      <c r="A296" s="1" t="str">
        <f>CONCATENATE(Table2[[#This Row],[Country]],Table2[[#This Row],[Product]],Table2[[#This Row],[Units Sold]],Table2[[#This Row],[Revenue]],Table2[[#This Row],[Cost]])</f>
        <v>PhilippinesSugar280840350</v>
      </c>
      <c r="B296" s="1" t="s">
        <v>16</v>
      </c>
      <c r="C296" s="6" t="s">
        <v>13</v>
      </c>
      <c r="D296" s="7">
        <v>280</v>
      </c>
      <c r="E296" s="8">
        <v>840</v>
      </c>
      <c r="F296" s="8">
        <v>350</v>
      </c>
      <c r="G296" s="8">
        <v>490</v>
      </c>
      <c r="H296" s="9">
        <v>44166</v>
      </c>
    </row>
    <row r="297" spans="1:8" x14ac:dyDescent="0.2">
      <c r="A297" s="1" t="str">
        <f>CONCATENATE(Table2[[#This Row],[Country]],Table2[[#This Row],[Product]],Table2[[#This Row],[Units Sold]],Table2[[#This Row],[Revenue]],Table2[[#This Row],[Cost]])</f>
        <v>PhilippinesSugar4921476615</v>
      </c>
      <c r="B297" s="1" t="s">
        <v>16</v>
      </c>
      <c r="C297" s="6" t="s">
        <v>13</v>
      </c>
      <c r="D297" s="7">
        <v>492</v>
      </c>
      <c r="E297" s="8">
        <v>1476</v>
      </c>
      <c r="F297" s="8">
        <v>615</v>
      </c>
      <c r="G297" s="8">
        <v>861</v>
      </c>
      <c r="H297" s="9">
        <v>44013</v>
      </c>
    </row>
    <row r="298" spans="1:8" x14ac:dyDescent="0.2">
      <c r="A298" s="1" t="str">
        <f>CONCATENATE(Table2[[#This Row],[Country]],Table2[[#This Row],[Product]],Table2[[#This Row],[Units Sold]],Table2[[#This Row],[Revenue]],Table2[[#This Row],[Cost]])</f>
        <v>PhilippinesSugar117535251468.75</v>
      </c>
      <c r="B298" s="1" t="s">
        <v>16</v>
      </c>
      <c r="C298" s="6" t="s">
        <v>13</v>
      </c>
      <c r="D298" s="7">
        <v>1175</v>
      </c>
      <c r="E298" s="8">
        <v>3525</v>
      </c>
      <c r="F298" s="8">
        <v>1468.75</v>
      </c>
      <c r="G298" s="8">
        <v>2056.25</v>
      </c>
      <c r="H298" s="9">
        <v>44105</v>
      </c>
    </row>
    <row r="299" spans="1:8" x14ac:dyDescent="0.2">
      <c r="A299" s="1" t="str">
        <f>CONCATENATE(Table2[[#This Row],[Country]],Table2[[#This Row],[Product]],Table2[[#This Row],[Units Sold]],Table2[[#This Row],[Revenue]],Table2[[#This Row],[Cost]])</f>
        <v>PhilippinesSugar5521656690</v>
      </c>
      <c r="B299" s="1" t="s">
        <v>16</v>
      </c>
      <c r="C299" s="6" t="s">
        <v>13</v>
      </c>
      <c r="D299" s="7">
        <v>552</v>
      </c>
      <c r="E299" s="8">
        <v>1656</v>
      </c>
      <c r="F299" s="8">
        <v>690</v>
      </c>
      <c r="G299" s="8">
        <v>966</v>
      </c>
      <c r="H299" s="9">
        <v>44136</v>
      </c>
    </row>
    <row r="300" spans="1:8" x14ac:dyDescent="0.2">
      <c r="A300" s="1" t="str">
        <f>CONCATENATE(Table2[[#This Row],[Country]],Table2[[#This Row],[Product]],Table2[[#This Row],[Units Sold]],Table2[[#This Row],[Revenue]],Table2[[#This Row],[Cost]])</f>
        <v>PhilippinesWhite Chocolate Macadamia Nut2161129665942.75</v>
      </c>
      <c r="B300" s="1" t="s">
        <v>16</v>
      </c>
      <c r="C300" s="6" t="s">
        <v>14</v>
      </c>
      <c r="D300" s="7">
        <v>2161</v>
      </c>
      <c r="E300" s="8">
        <v>12966</v>
      </c>
      <c r="F300" s="8">
        <v>5942.75</v>
      </c>
      <c r="G300" s="8">
        <v>7023.25</v>
      </c>
      <c r="H300" s="9">
        <v>43891</v>
      </c>
    </row>
    <row r="301" spans="1:8" x14ac:dyDescent="0.2">
      <c r="A301" s="1" t="str">
        <f>CONCATENATE(Table2[[#This Row],[Country]],Table2[[#This Row],[Product]],Table2[[#This Row],[Units Sold]],Table2[[#This Row],[Revenue]],Table2[[#This Row],[Cost]])</f>
        <v>PhilippinesWhite Chocolate Macadamia Nut100660362766.5</v>
      </c>
      <c r="B301" s="1" t="s">
        <v>16</v>
      </c>
      <c r="C301" s="6" t="s">
        <v>14</v>
      </c>
      <c r="D301" s="7">
        <v>1006</v>
      </c>
      <c r="E301" s="8">
        <v>6036</v>
      </c>
      <c r="F301" s="8">
        <v>2766.5</v>
      </c>
      <c r="G301" s="8">
        <v>3269.5</v>
      </c>
      <c r="H301" s="9">
        <v>43983</v>
      </c>
    </row>
    <row r="302" spans="1:8" x14ac:dyDescent="0.2">
      <c r="A302" s="1" t="str">
        <f>CONCATENATE(Table2[[#This Row],[Country]],Table2[[#This Row],[Product]],Table2[[#This Row],[Units Sold]],Table2[[#This Row],[Revenue]],Table2[[#This Row],[Cost]])</f>
        <v>PhilippinesWhite Chocolate Macadamia Nut154592704248.75</v>
      </c>
      <c r="B302" s="1" t="s">
        <v>16</v>
      </c>
      <c r="C302" s="6" t="s">
        <v>14</v>
      </c>
      <c r="D302" s="7">
        <v>1545</v>
      </c>
      <c r="E302" s="8">
        <v>9270</v>
      </c>
      <c r="F302" s="8">
        <v>4248.75</v>
      </c>
      <c r="G302" s="8">
        <v>5021.25</v>
      </c>
      <c r="H302" s="9">
        <v>43983</v>
      </c>
    </row>
    <row r="303" spans="1:8" x14ac:dyDescent="0.2">
      <c r="A303" s="1" t="str">
        <f>CONCATENATE(Table2[[#This Row],[Country]],Table2[[#This Row],[Product]],Table2[[#This Row],[Units Sold]],Table2[[#This Row],[Revenue]],Table2[[#This Row],[Cost]])</f>
        <v>PhilippinesWhite Chocolate Macadamia Nut2877172627911.75</v>
      </c>
      <c r="B303" s="1" t="s">
        <v>16</v>
      </c>
      <c r="C303" s="6" t="s">
        <v>14</v>
      </c>
      <c r="D303" s="7">
        <v>2877</v>
      </c>
      <c r="E303" s="8">
        <v>17262</v>
      </c>
      <c r="F303" s="8">
        <v>7911.75</v>
      </c>
      <c r="G303" s="8">
        <v>9350.25</v>
      </c>
      <c r="H303" s="9">
        <v>44105</v>
      </c>
    </row>
    <row r="304" spans="1:8" x14ac:dyDescent="0.2">
      <c r="A304" s="1" t="str">
        <f>CONCATENATE(Table2[[#This Row],[Country]],Table2[[#This Row],[Product]],Table2[[#This Row],[Units Sold]],Table2[[#This Row],[Revenue]],Table2[[#This Row],[Cost]])</f>
        <v>PhilippinesWhite Chocolate Macadamia Nut80748422219.25</v>
      </c>
      <c r="B304" s="1" t="s">
        <v>16</v>
      </c>
      <c r="C304" s="6" t="s">
        <v>14</v>
      </c>
      <c r="D304" s="7">
        <v>807</v>
      </c>
      <c r="E304" s="8">
        <v>4842</v>
      </c>
      <c r="F304" s="8">
        <v>2219.25</v>
      </c>
      <c r="G304" s="8">
        <v>2622.75</v>
      </c>
      <c r="H304" s="9">
        <v>43862</v>
      </c>
    </row>
    <row r="305" spans="1:8" x14ac:dyDescent="0.2">
      <c r="A305" s="1" t="str">
        <f>CONCATENATE(Table2[[#This Row],[Country]],Table2[[#This Row],[Product]],Table2[[#This Row],[Units Sold]],Table2[[#This Row],[Revenue]],Table2[[#This Row],[Cost]])</f>
        <v>PhilippinesWhite Chocolate Macadamia Nut125075003437.5</v>
      </c>
      <c r="B305" s="1" t="s">
        <v>16</v>
      </c>
      <c r="C305" s="6" t="s">
        <v>14</v>
      </c>
      <c r="D305" s="7">
        <v>1250</v>
      </c>
      <c r="E305" s="8">
        <v>7500</v>
      </c>
      <c r="F305" s="8">
        <v>3437.5</v>
      </c>
      <c r="G305" s="8">
        <v>4062.5</v>
      </c>
      <c r="H305" s="9">
        <v>44166</v>
      </c>
    </row>
    <row r="306" spans="1:8" x14ac:dyDescent="0.2">
      <c r="A306" s="1" t="str">
        <f>CONCATENATE(Table2[[#This Row],[Country]],Table2[[#This Row],[Product]],Table2[[#This Row],[Units Sold]],Table2[[#This Row],[Revenue]],Table2[[#This Row],[Cost]])</f>
        <v>PhilippinesWhite Chocolate Macadamia Nut153091804207.5</v>
      </c>
      <c r="B306" s="1" t="s">
        <v>16</v>
      </c>
      <c r="C306" s="6" t="s">
        <v>14</v>
      </c>
      <c r="D306" s="7">
        <v>1530</v>
      </c>
      <c r="E306" s="8">
        <v>9180</v>
      </c>
      <c r="F306" s="8">
        <v>4207.5</v>
      </c>
      <c r="G306" s="8">
        <v>4972.5</v>
      </c>
      <c r="H306" s="9">
        <v>43952</v>
      </c>
    </row>
    <row r="307" spans="1:8" x14ac:dyDescent="0.2">
      <c r="A307" s="1" t="str">
        <f>CONCATENATE(Table2[[#This Row],[Country]],Table2[[#This Row],[Product]],Table2[[#This Row],[Units Sold]],Table2[[#This Row],[Revenue]],Table2[[#This Row],[Cost]])</f>
        <v>PhilippinesWhite Chocolate Macadamia Nut100160062752.75</v>
      </c>
      <c r="B307" s="1" t="s">
        <v>16</v>
      </c>
      <c r="C307" s="6" t="s">
        <v>14</v>
      </c>
      <c r="D307" s="7">
        <v>1001</v>
      </c>
      <c r="E307" s="8">
        <v>6006</v>
      </c>
      <c r="F307" s="8">
        <v>2752.75</v>
      </c>
      <c r="G307" s="8">
        <v>3253.25</v>
      </c>
      <c r="H307" s="9">
        <v>44044</v>
      </c>
    </row>
    <row r="308" spans="1:8" x14ac:dyDescent="0.2">
      <c r="A308" s="1" t="str">
        <f>CONCATENATE(Table2[[#This Row],[Country]],Table2[[#This Row],[Product]],Table2[[#This Row],[Units Sold]],Table2[[#This Row],[Revenue]],Table2[[#This Row],[Cost]])</f>
        <v>PhilippinesWhite Chocolate Macadamia Nut2087125225739.25</v>
      </c>
      <c r="B308" s="1" t="s">
        <v>16</v>
      </c>
      <c r="C308" s="6" t="s">
        <v>14</v>
      </c>
      <c r="D308" s="7">
        <v>2087</v>
      </c>
      <c r="E308" s="8">
        <v>12522</v>
      </c>
      <c r="F308" s="8">
        <v>5739.25</v>
      </c>
      <c r="G308" s="8">
        <v>6782.75</v>
      </c>
      <c r="H308" s="9">
        <v>44075</v>
      </c>
    </row>
    <row r="309" spans="1:8" x14ac:dyDescent="0.2">
      <c r="A309" s="1" t="str">
        <f>CONCATENATE(Table2[[#This Row],[Country]],Table2[[#This Row],[Product]],Table2[[#This Row],[Units Sold]],Table2[[#This Row],[Revenue]],Table2[[#This Row],[Cost]])</f>
        <v>PhilippinesWhite Chocolate Macadamia Nut2338140286429.5</v>
      </c>
      <c r="B309" s="1" t="s">
        <v>16</v>
      </c>
      <c r="C309" s="6" t="s">
        <v>14</v>
      </c>
      <c r="D309" s="7">
        <v>2338</v>
      </c>
      <c r="E309" s="8">
        <v>14028</v>
      </c>
      <c r="F309" s="8">
        <v>6429.5</v>
      </c>
      <c r="G309" s="8">
        <v>7598.5</v>
      </c>
      <c r="H309" s="9">
        <v>43983</v>
      </c>
    </row>
    <row r="310" spans="1:8" x14ac:dyDescent="0.2">
      <c r="A310" s="1" t="str">
        <f>CONCATENATE(Table2[[#This Row],[Country]],Table2[[#This Row],[Product]],Table2[[#This Row],[Units Sold]],Table2[[#This Row],[Revenue]],Table2[[#This Row],[Cost]])</f>
        <v>PhilippinesWhite Chocolate Macadamia Nut130778423594.25</v>
      </c>
      <c r="B310" s="1" t="s">
        <v>16</v>
      </c>
      <c r="C310" s="6" t="s">
        <v>14</v>
      </c>
      <c r="D310" s="7">
        <v>1307</v>
      </c>
      <c r="E310" s="8">
        <v>7842</v>
      </c>
      <c r="F310" s="8">
        <v>3594.25</v>
      </c>
      <c r="G310" s="8">
        <v>4247.75</v>
      </c>
      <c r="H310" s="9">
        <v>44013</v>
      </c>
    </row>
    <row r="311" spans="1:8" x14ac:dyDescent="0.2">
      <c r="A311" s="1" t="str">
        <f>CONCATENATE(Table2[[#This Row],[Country]],Table2[[#This Row],[Product]],Table2[[#This Row],[Units Sold]],Table2[[#This Row],[Revenue]],Table2[[#This Row],[Cost]])</f>
        <v>PhilippinesWhite Chocolate Macadamia Nut68140861872.75</v>
      </c>
      <c r="B311" s="1" t="s">
        <v>16</v>
      </c>
      <c r="C311" s="6" t="s">
        <v>14</v>
      </c>
      <c r="D311" s="7">
        <v>681</v>
      </c>
      <c r="E311" s="8">
        <v>4086</v>
      </c>
      <c r="F311" s="8">
        <v>1872.75</v>
      </c>
      <c r="G311" s="8">
        <v>2213.25</v>
      </c>
      <c r="H311" s="9">
        <v>43831</v>
      </c>
    </row>
    <row r="312" spans="1:8" x14ac:dyDescent="0.2">
      <c r="A312" s="1" t="str">
        <f>CONCATENATE(Table2[[#This Row],[Country]],Table2[[#This Row],[Product]],Table2[[#This Row],[Units Sold]],Table2[[#This Row],[Revenue]],Table2[[#This Row],[Cost]])</f>
        <v>PhilippinesWhite Chocolate Macadamia Nut51030601402.5</v>
      </c>
      <c r="B312" s="1" t="s">
        <v>16</v>
      </c>
      <c r="C312" s="6" t="s">
        <v>14</v>
      </c>
      <c r="D312" s="7">
        <v>510</v>
      </c>
      <c r="E312" s="8">
        <v>3060</v>
      </c>
      <c r="F312" s="8">
        <v>1402.5</v>
      </c>
      <c r="G312" s="8">
        <v>1657.5</v>
      </c>
      <c r="H312" s="9">
        <v>43922</v>
      </c>
    </row>
    <row r="313" spans="1:8" x14ac:dyDescent="0.2">
      <c r="A313" s="1" t="str">
        <f>CONCATENATE(Table2[[#This Row],[Country]],Table2[[#This Row],[Product]],Table2[[#This Row],[Units Sold]],Table2[[#This Row],[Revenue]],Table2[[#This Row],[Cost]])</f>
        <v>PhilippinesWhite Chocolate Macadamia Nut2411446662.75</v>
      </c>
      <c r="B313" s="1" t="s">
        <v>16</v>
      </c>
      <c r="C313" s="6" t="s">
        <v>14</v>
      </c>
      <c r="D313" s="7">
        <v>241</v>
      </c>
      <c r="E313" s="8">
        <v>1446</v>
      </c>
      <c r="F313" s="8">
        <v>662.75</v>
      </c>
      <c r="G313" s="8">
        <v>783.25</v>
      </c>
      <c r="H313" s="9">
        <v>44105</v>
      </c>
    </row>
    <row r="314" spans="1:8" x14ac:dyDescent="0.2">
      <c r="A314" s="1" t="str">
        <f>CONCATENATE(Table2[[#This Row],[Country]],Table2[[#This Row],[Product]],Table2[[#This Row],[Units Sold]],Table2[[#This Row],[Revenue]],Table2[[#This Row],[Cost]])</f>
        <v>PhilippinesWhite Chocolate Macadamia Nut2665159907328.75</v>
      </c>
      <c r="B314" s="1" t="s">
        <v>16</v>
      </c>
      <c r="C314" s="6" t="s">
        <v>14</v>
      </c>
      <c r="D314" s="7">
        <v>2665</v>
      </c>
      <c r="E314" s="8">
        <v>15990</v>
      </c>
      <c r="F314" s="8">
        <v>7328.75</v>
      </c>
      <c r="G314" s="8">
        <v>8661.25</v>
      </c>
      <c r="H314" s="9">
        <v>44136</v>
      </c>
    </row>
    <row r="315" spans="1:8" x14ac:dyDescent="0.2">
      <c r="A315" s="1" t="str">
        <f>CONCATENATE(Table2[[#This Row],[Country]],Table2[[#This Row],[Product]],Table2[[#This Row],[Units Sold]],Table2[[#This Row],[Revenue]],Table2[[#This Row],[Cost]])</f>
        <v>PhilippinesWhite Chocolate Macadamia Nut47228321298</v>
      </c>
      <c r="B315" s="1" t="s">
        <v>16</v>
      </c>
      <c r="C315" s="6" t="s">
        <v>14</v>
      </c>
      <c r="D315" s="7">
        <v>472</v>
      </c>
      <c r="E315" s="8">
        <v>2832</v>
      </c>
      <c r="F315" s="8">
        <v>1298</v>
      </c>
      <c r="G315" s="8">
        <v>1534</v>
      </c>
      <c r="H315" s="9">
        <v>44105</v>
      </c>
    </row>
    <row r="316" spans="1:8" x14ac:dyDescent="0.2">
      <c r="A316" s="1" t="str">
        <f>CONCATENATE(Table2[[#This Row],[Country]],Table2[[#This Row],[Product]],Table2[[#This Row],[Units Sold]],Table2[[#This Row],[Revenue]],Table2[[#This Row],[Cost]])</f>
        <v>PhilippinesWhite Chocolate Macadamia Nut101360782785.75</v>
      </c>
      <c r="B316" s="1" t="s">
        <v>16</v>
      </c>
      <c r="C316" s="6" t="s">
        <v>14</v>
      </c>
      <c r="D316" s="7">
        <v>1013</v>
      </c>
      <c r="E316" s="8">
        <v>6078</v>
      </c>
      <c r="F316" s="8">
        <v>2785.75</v>
      </c>
      <c r="G316" s="8">
        <v>3292.25</v>
      </c>
      <c r="H316" s="9">
        <v>44166</v>
      </c>
    </row>
    <row r="317" spans="1:8" x14ac:dyDescent="0.2">
      <c r="A317" s="1" t="str">
        <f>CONCATENATE(Table2[[#This Row],[Country]],Table2[[#This Row],[Product]],Table2[[#This Row],[Units Sold]],Table2[[#This Row],[Revenue]],Table2[[#This Row],[Cost]])</f>
        <v>MalaysiaChocolate Chip97448701948</v>
      </c>
      <c r="B317" s="1" t="s">
        <v>17</v>
      </c>
      <c r="C317" s="6" t="s">
        <v>9</v>
      </c>
      <c r="D317" s="7">
        <v>974</v>
      </c>
      <c r="E317" s="8">
        <v>4870</v>
      </c>
      <c r="F317" s="8">
        <v>1948</v>
      </c>
      <c r="G317" s="8">
        <v>2922</v>
      </c>
      <c r="H317" s="9">
        <v>43862</v>
      </c>
    </row>
    <row r="318" spans="1:8" x14ac:dyDescent="0.2">
      <c r="A318" s="1" t="str">
        <f>CONCATENATE(Table2[[#This Row],[Country]],Table2[[#This Row],[Product]],Table2[[#This Row],[Units Sold]],Table2[[#This Row],[Revenue]],Table2[[#This Row],[Cost]])</f>
        <v>MalaysiaChocolate Chip88344151766</v>
      </c>
      <c r="B318" s="1" t="s">
        <v>17</v>
      </c>
      <c r="C318" s="6" t="s">
        <v>9</v>
      </c>
      <c r="D318" s="7">
        <v>883</v>
      </c>
      <c r="E318" s="8">
        <v>4415</v>
      </c>
      <c r="F318" s="8">
        <v>1766</v>
      </c>
      <c r="G318" s="8">
        <v>2649</v>
      </c>
      <c r="H318" s="9">
        <v>44044</v>
      </c>
    </row>
    <row r="319" spans="1:8" x14ac:dyDescent="0.2">
      <c r="A319" s="1" t="str">
        <f>CONCATENATE(Table2[[#This Row],[Country]],Table2[[#This Row],[Product]],Table2[[#This Row],[Units Sold]],Table2[[#This Row],[Revenue]],Table2[[#This Row],[Cost]])</f>
        <v>MalaysiaChocolate Chip2472123604944</v>
      </c>
      <c r="B319" s="1" t="s">
        <v>17</v>
      </c>
      <c r="C319" s="6" t="s">
        <v>9</v>
      </c>
      <c r="D319" s="7">
        <v>2472</v>
      </c>
      <c r="E319" s="8">
        <v>12360</v>
      </c>
      <c r="F319" s="8">
        <v>4944</v>
      </c>
      <c r="G319" s="8">
        <v>7416</v>
      </c>
      <c r="H319" s="9">
        <v>44075</v>
      </c>
    </row>
    <row r="320" spans="1:8" x14ac:dyDescent="0.2">
      <c r="A320" s="1" t="str">
        <f>CONCATENATE(Table2[[#This Row],[Country]],Table2[[#This Row],[Product]],Table2[[#This Row],[Units Sold]],Table2[[#This Row],[Revenue]],Table2[[#This Row],[Cost]])</f>
        <v>MalaysiaChocolate Chip182391153646</v>
      </c>
      <c r="B320" s="1" t="s">
        <v>17</v>
      </c>
      <c r="C320" s="6" t="s">
        <v>9</v>
      </c>
      <c r="D320" s="7">
        <v>1823</v>
      </c>
      <c r="E320" s="8">
        <v>9115</v>
      </c>
      <c r="F320" s="8">
        <v>3646</v>
      </c>
      <c r="G320" s="8">
        <v>5469</v>
      </c>
      <c r="H320" s="9">
        <v>44013</v>
      </c>
    </row>
    <row r="321" spans="1:8" x14ac:dyDescent="0.2">
      <c r="A321" s="1" t="str">
        <f>CONCATENATE(Table2[[#This Row],[Country]],Table2[[#This Row],[Product]],Table2[[#This Row],[Units Sold]],Table2[[#This Row],[Revenue]],Table2[[#This Row],[Cost]])</f>
        <v>MalaysiaChocolate Chip66233101324</v>
      </c>
      <c r="B321" s="1" t="s">
        <v>17</v>
      </c>
      <c r="C321" s="6" t="s">
        <v>9</v>
      </c>
      <c r="D321" s="7">
        <v>662</v>
      </c>
      <c r="E321" s="8">
        <v>3310</v>
      </c>
      <c r="F321" s="8">
        <v>1324</v>
      </c>
      <c r="G321" s="8">
        <v>1986</v>
      </c>
      <c r="H321" s="9">
        <v>43983</v>
      </c>
    </row>
    <row r="322" spans="1:8" x14ac:dyDescent="0.2">
      <c r="A322" s="1" t="str">
        <f>CONCATENATE(Table2[[#This Row],[Country]],Table2[[#This Row],[Product]],Table2[[#This Row],[Units Sold]],Table2[[#This Row],[Revenue]],Table2[[#This Row],[Cost]])</f>
        <v>MalaysiaChocolate Chip108454202168</v>
      </c>
      <c r="B322" s="1" t="s">
        <v>17</v>
      </c>
      <c r="C322" s="6" t="s">
        <v>9</v>
      </c>
      <c r="D322" s="7">
        <v>1084</v>
      </c>
      <c r="E322" s="8">
        <v>5420</v>
      </c>
      <c r="F322" s="8">
        <v>2168</v>
      </c>
      <c r="G322" s="8">
        <v>3252</v>
      </c>
      <c r="H322" s="9">
        <v>44166</v>
      </c>
    </row>
    <row r="323" spans="1:8" x14ac:dyDescent="0.2">
      <c r="A323" s="1" t="str">
        <f>CONCATENATE(Table2[[#This Row],[Country]],Table2[[#This Row],[Product]],Table2[[#This Row],[Units Sold]],Table2[[#This Row],[Revenue]],Table2[[#This Row],[Cost]])</f>
        <v>MalaysiaChocolate Chip2031101554062</v>
      </c>
      <c r="B323" s="1" t="s">
        <v>17</v>
      </c>
      <c r="C323" s="6" t="s">
        <v>9</v>
      </c>
      <c r="D323" s="7">
        <v>2031</v>
      </c>
      <c r="E323" s="8">
        <v>10155</v>
      </c>
      <c r="F323" s="8">
        <v>4062</v>
      </c>
      <c r="G323" s="8">
        <v>6093</v>
      </c>
      <c r="H323" s="9">
        <v>44105</v>
      </c>
    </row>
    <row r="324" spans="1:8" x14ac:dyDescent="0.2">
      <c r="A324" s="1" t="str">
        <f>CONCATENATE(Table2[[#This Row],[Country]],Table2[[#This Row],[Product]],Table2[[#This Row],[Units Sold]],Table2[[#This Row],[Revenue]],Table2[[#This Row],[Cost]])</f>
        <v>MalaysiaChocolate Chip113856902276</v>
      </c>
      <c r="B324" s="1" t="s">
        <v>17</v>
      </c>
      <c r="C324" s="6" t="s">
        <v>9</v>
      </c>
      <c r="D324" s="7">
        <v>1138</v>
      </c>
      <c r="E324" s="8">
        <v>5690</v>
      </c>
      <c r="F324" s="8">
        <v>2276</v>
      </c>
      <c r="G324" s="8">
        <v>3414</v>
      </c>
      <c r="H324" s="9">
        <v>44166</v>
      </c>
    </row>
    <row r="325" spans="1:8" x14ac:dyDescent="0.2">
      <c r="A325" s="1" t="str">
        <f>CONCATENATE(Table2[[#This Row],[Country]],Table2[[#This Row],[Product]],Table2[[#This Row],[Units Sold]],Table2[[#This Row],[Revenue]],Table2[[#This Row],[Cost]])</f>
        <v>MalaysiaChocolate Chip2689134455378</v>
      </c>
      <c r="B325" s="1" t="s">
        <v>17</v>
      </c>
      <c r="C325" s="6" t="s">
        <v>9</v>
      </c>
      <c r="D325" s="7">
        <v>2689</v>
      </c>
      <c r="E325" s="8">
        <v>13445</v>
      </c>
      <c r="F325" s="8">
        <v>5378</v>
      </c>
      <c r="G325" s="8">
        <v>8067</v>
      </c>
      <c r="H325" s="9">
        <v>44105</v>
      </c>
    </row>
    <row r="326" spans="1:8" x14ac:dyDescent="0.2">
      <c r="A326" s="1" t="str">
        <f>CONCATENATE(Table2[[#This Row],[Country]],Table2[[#This Row],[Product]],Table2[[#This Row],[Units Sold]],Table2[[#This Row],[Revenue]],Table2[[#This Row],[Cost]])</f>
        <v>MalaysiaChocolate Chip160780353214</v>
      </c>
      <c r="B326" s="1" t="s">
        <v>17</v>
      </c>
      <c r="C326" s="6" t="s">
        <v>9</v>
      </c>
      <c r="D326" s="7">
        <v>1607</v>
      </c>
      <c r="E326" s="8">
        <v>8035</v>
      </c>
      <c r="F326" s="8">
        <v>3214</v>
      </c>
      <c r="G326" s="8">
        <v>4821</v>
      </c>
      <c r="H326" s="9">
        <v>43922</v>
      </c>
    </row>
    <row r="327" spans="1:8" x14ac:dyDescent="0.2">
      <c r="A327" s="1" t="str">
        <f>CONCATENATE(Table2[[#This Row],[Country]],Table2[[#This Row],[Product]],Table2[[#This Row],[Units Sold]],Table2[[#This Row],[Revenue]],Table2[[#This Row],[Cost]])</f>
        <v>MalaysiaChocolate Chip111455702228</v>
      </c>
      <c r="B327" s="1" t="s">
        <v>17</v>
      </c>
      <c r="C327" s="6" t="s">
        <v>9</v>
      </c>
      <c r="D327" s="7">
        <v>1114</v>
      </c>
      <c r="E327" s="8">
        <v>5570</v>
      </c>
      <c r="F327" s="8">
        <v>2228</v>
      </c>
      <c r="G327" s="8">
        <v>3342</v>
      </c>
      <c r="H327" s="9">
        <v>43891</v>
      </c>
    </row>
    <row r="328" spans="1:8" x14ac:dyDescent="0.2">
      <c r="A328" s="1" t="str">
        <f>CONCATENATE(Table2[[#This Row],[Country]],Table2[[#This Row],[Product]],Table2[[#This Row],[Units Sold]],Table2[[#This Row],[Revenue]],Table2[[#This Row],[Cost]])</f>
        <v>MalaysiaChocolate Chip2460123004920</v>
      </c>
      <c r="B328" s="1" t="s">
        <v>17</v>
      </c>
      <c r="C328" s="6" t="s">
        <v>9</v>
      </c>
      <c r="D328" s="7">
        <v>2460</v>
      </c>
      <c r="E328" s="8">
        <v>12300</v>
      </c>
      <c r="F328" s="8">
        <v>4920</v>
      </c>
      <c r="G328" s="8">
        <v>7380</v>
      </c>
      <c r="H328" s="9">
        <v>43983</v>
      </c>
    </row>
    <row r="329" spans="1:8" x14ac:dyDescent="0.2">
      <c r="A329" s="1" t="str">
        <f>CONCATENATE(Table2[[#This Row],[Country]],Table2[[#This Row],[Product]],Table2[[#This Row],[Units Sold]],Table2[[#This Row],[Revenue]],Table2[[#This Row],[Cost]])</f>
        <v>MalaysiaChocolate Chip2993149655986</v>
      </c>
      <c r="B329" s="1" t="s">
        <v>17</v>
      </c>
      <c r="C329" s="6" t="s">
        <v>9</v>
      </c>
      <c r="D329" s="7">
        <v>2993</v>
      </c>
      <c r="E329" s="8">
        <v>14965</v>
      </c>
      <c r="F329" s="8">
        <v>5986</v>
      </c>
      <c r="G329" s="8">
        <v>8979</v>
      </c>
      <c r="H329" s="9">
        <v>44075</v>
      </c>
    </row>
    <row r="330" spans="1:8" x14ac:dyDescent="0.2">
      <c r="A330" s="1" t="str">
        <f>CONCATENATE(Table2[[#This Row],[Country]],Table2[[#This Row],[Product]],Table2[[#This Row],[Units Sold]],Table2[[#This Row],[Revenue]],Table2[[#This Row],[Cost]])</f>
        <v>MalaysiaChocolate Chip136268102724</v>
      </c>
      <c r="B330" s="1" t="s">
        <v>17</v>
      </c>
      <c r="C330" s="6" t="s">
        <v>9</v>
      </c>
      <c r="D330" s="7">
        <v>1362</v>
      </c>
      <c r="E330" s="8">
        <v>6810</v>
      </c>
      <c r="F330" s="8">
        <v>2724</v>
      </c>
      <c r="G330" s="8">
        <v>4086</v>
      </c>
      <c r="H330" s="9">
        <v>44166</v>
      </c>
    </row>
    <row r="331" spans="1:8" x14ac:dyDescent="0.2">
      <c r="A331" s="1" t="str">
        <f>CONCATENATE(Table2[[#This Row],[Country]],Table2[[#This Row],[Product]],Table2[[#This Row],[Units Sold]],Table2[[#This Row],[Revenue]],Table2[[#This Row],[Cost]])</f>
        <v>MalaysiaChocolate Chip2565128255130</v>
      </c>
      <c r="B331" s="1" t="s">
        <v>17</v>
      </c>
      <c r="C331" s="6" t="s">
        <v>9</v>
      </c>
      <c r="D331" s="7">
        <v>2565</v>
      </c>
      <c r="E331" s="8">
        <v>12825</v>
      </c>
      <c r="F331" s="8">
        <v>5130</v>
      </c>
      <c r="G331" s="8">
        <v>7695</v>
      </c>
      <c r="H331" s="9">
        <v>43831</v>
      </c>
    </row>
    <row r="332" spans="1:8" x14ac:dyDescent="0.2">
      <c r="A332" s="1" t="str">
        <f>CONCATENATE(Table2[[#This Row],[Country]],Table2[[#This Row],[Product]],Table2[[#This Row],[Units Sold]],Table2[[#This Row],[Revenue]],Table2[[#This Row],[Cost]])</f>
        <v>MalaysiaChocolate Chip2417120854834</v>
      </c>
      <c r="B332" s="1" t="s">
        <v>17</v>
      </c>
      <c r="C332" s="6" t="s">
        <v>9</v>
      </c>
      <c r="D332" s="7">
        <v>2417</v>
      </c>
      <c r="E332" s="8">
        <v>12085</v>
      </c>
      <c r="F332" s="8">
        <v>4834</v>
      </c>
      <c r="G332" s="8">
        <v>7251</v>
      </c>
      <c r="H332" s="9">
        <v>43831</v>
      </c>
    </row>
    <row r="333" spans="1:8" x14ac:dyDescent="0.2">
      <c r="A333" s="1" t="str">
        <f>CONCATENATE(Table2[[#This Row],[Country]],Table2[[#This Row],[Product]],Table2[[#This Row],[Units Sold]],Table2[[#This Row],[Revenue]],Table2[[#This Row],[Cost]])</f>
        <v>MalaysiaChocolate Chip103851902076</v>
      </c>
      <c r="B333" s="1" t="s">
        <v>17</v>
      </c>
      <c r="C333" s="6" t="s">
        <v>9</v>
      </c>
      <c r="D333" s="7">
        <v>1038</v>
      </c>
      <c r="E333" s="8">
        <v>5190</v>
      </c>
      <c r="F333" s="8">
        <v>2076</v>
      </c>
      <c r="G333" s="8">
        <v>3114</v>
      </c>
      <c r="H333" s="9">
        <v>43983</v>
      </c>
    </row>
    <row r="334" spans="1:8" x14ac:dyDescent="0.2">
      <c r="A334" s="1" t="str">
        <f>CONCATENATE(Table2[[#This Row],[Country]],Table2[[#This Row],[Product]],Table2[[#This Row],[Units Sold]],Table2[[#This Row],[Revenue]],Table2[[#This Row],[Cost]])</f>
        <v>MalaysiaChocolate Chip59129551182</v>
      </c>
      <c r="B334" s="1" t="s">
        <v>17</v>
      </c>
      <c r="C334" s="6" t="s">
        <v>9</v>
      </c>
      <c r="D334" s="7">
        <v>591</v>
      </c>
      <c r="E334" s="8">
        <v>2955</v>
      </c>
      <c r="F334" s="8">
        <v>1182</v>
      </c>
      <c r="G334" s="8">
        <v>1773</v>
      </c>
      <c r="H334" s="9">
        <v>43952</v>
      </c>
    </row>
    <row r="335" spans="1:8" x14ac:dyDescent="0.2">
      <c r="A335" s="1" t="str">
        <f>CONCATENATE(Table2[[#This Row],[Country]],Table2[[#This Row],[Product]],Table2[[#This Row],[Units Sold]],Table2[[#This Row],[Revenue]],Table2[[#This Row],[Cost]])</f>
        <v>MalaysiaChocolate Chip112256102244</v>
      </c>
      <c r="B335" s="1" t="s">
        <v>17</v>
      </c>
      <c r="C335" s="6" t="s">
        <v>9</v>
      </c>
      <c r="D335" s="7">
        <v>1122</v>
      </c>
      <c r="E335" s="8">
        <v>5610</v>
      </c>
      <c r="F335" s="8">
        <v>2244</v>
      </c>
      <c r="G335" s="8">
        <v>3366</v>
      </c>
      <c r="H335" s="9">
        <v>43891</v>
      </c>
    </row>
    <row r="336" spans="1:8" x14ac:dyDescent="0.2">
      <c r="A336" s="1" t="str">
        <f>CONCATENATE(Table2[[#This Row],[Country]],Table2[[#This Row],[Product]],Table2[[#This Row],[Units Sold]],Table2[[#This Row],[Revenue]],Table2[[#This Row],[Cost]])</f>
        <v>MalaysiaChocolate Chip198499203968</v>
      </c>
      <c r="B336" s="1" t="s">
        <v>17</v>
      </c>
      <c r="C336" s="6" t="s">
        <v>9</v>
      </c>
      <c r="D336" s="7">
        <v>1984</v>
      </c>
      <c r="E336" s="8">
        <v>9920</v>
      </c>
      <c r="F336" s="8">
        <v>3968</v>
      </c>
      <c r="G336" s="8">
        <v>5952</v>
      </c>
      <c r="H336" s="9">
        <v>44044</v>
      </c>
    </row>
    <row r="337" spans="1:8" x14ac:dyDescent="0.2">
      <c r="A337" s="1" t="str">
        <f>CONCATENATE(Table2[[#This Row],[Country]],Table2[[#This Row],[Product]],Table2[[#This Row],[Units Sold]],Table2[[#This Row],[Revenue]],Table2[[#This Row],[Cost]])</f>
        <v>MalaysiaChocolate Chip88644301772</v>
      </c>
      <c r="B337" s="1" t="s">
        <v>17</v>
      </c>
      <c r="C337" s="6" t="s">
        <v>9</v>
      </c>
      <c r="D337" s="7">
        <v>886</v>
      </c>
      <c r="E337" s="8">
        <v>4430</v>
      </c>
      <c r="F337" s="8">
        <v>1772</v>
      </c>
      <c r="G337" s="8">
        <v>2658</v>
      </c>
      <c r="H337" s="9">
        <v>43983</v>
      </c>
    </row>
    <row r="338" spans="1:8" x14ac:dyDescent="0.2">
      <c r="A338" s="1" t="str">
        <f>CONCATENATE(Table2[[#This Row],[Country]],Table2[[#This Row],[Product]],Table2[[#This Row],[Units Sold]],Table2[[#This Row],[Revenue]],Table2[[#This Row],[Cost]])</f>
        <v>MalaysiaChocolate Chip2156107804312</v>
      </c>
      <c r="B338" s="1" t="s">
        <v>17</v>
      </c>
      <c r="C338" s="6" t="s">
        <v>9</v>
      </c>
      <c r="D338" s="7">
        <v>2156</v>
      </c>
      <c r="E338" s="8">
        <v>10780</v>
      </c>
      <c r="F338" s="8">
        <v>4312</v>
      </c>
      <c r="G338" s="8">
        <v>6468</v>
      </c>
      <c r="H338" s="9">
        <v>44105</v>
      </c>
    </row>
    <row r="339" spans="1:8" x14ac:dyDescent="0.2">
      <c r="A339" s="1" t="str">
        <f>CONCATENATE(Table2[[#This Row],[Country]],Table2[[#This Row],[Product]],Table2[[#This Row],[Units Sold]],Table2[[#This Row],[Revenue]],Table2[[#This Row],[Cost]])</f>
        <v>MalaysiaChocolate Chip90545251810</v>
      </c>
      <c r="B339" s="1" t="s">
        <v>17</v>
      </c>
      <c r="C339" s="6" t="s">
        <v>9</v>
      </c>
      <c r="D339" s="7">
        <v>905</v>
      </c>
      <c r="E339" s="8">
        <v>4525</v>
      </c>
      <c r="F339" s="8">
        <v>1810</v>
      </c>
      <c r="G339" s="8">
        <v>2715</v>
      </c>
      <c r="H339" s="9">
        <v>44105</v>
      </c>
    </row>
    <row r="340" spans="1:8" x14ac:dyDescent="0.2">
      <c r="A340" s="1" t="str">
        <f>CONCATENATE(Table2[[#This Row],[Country]],Table2[[#This Row],[Product]],Table2[[#This Row],[Units Sold]],Table2[[#This Row],[Revenue]],Table2[[#This Row],[Cost]])</f>
        <v>MalaysiaChocolate Chip2150107504300</v>
      </c>
      <c r="B340" s="1" t="s">
        <v>17</v>
      </c>
      <c r="C340" s="6" t="s">
        <v>9</v>
      </c>
      <c r="D340" s="7">
        <v>2150</v>
      </c>
      <c r="E340" s="8">
        <v>10750</v>
      </c>
      <c r="F340" s="8">
        <v>4300</v>
      </c>
      <c r="G340" s="8">
        <v>6450</v>
      </c>
      <c r="H340" s="9">
        <v>44136</v>
      </c>
    </row>
    <row r="341" spans="1:8" x14ac:dyDescent="0.2">
      <c r="A341" s="1" t="str">
        <f>CONCATENATE(Table2[[#This Row],[Country]],Table2[[#This Row],[Product]],Table2[[#This Row],[Units Sold]],Table2[[#This Row],[Revenue]],Table2[[#This Row],[Cost]])</f>
        <v>MalaysiaChocolate Chip119759852394</v>
      </c>
      <c r="B341" s="1" t="s">
        <v>17</v>
      </c>
      <c r="C341" s="6" t="s">
        <v>9</v>
      </c>
      <c r="D341" s="7">
        <v>1197</v>
      </c>
      <c r="E341" s="8">
        <v>5985</v>
      </c>
      <c r="F341" s="8">
        <v>2394</v>
      </c>
      <c r="G341" s="8">
        <v>3591</v>
      </c>
      <c r="H341" s="9">
        <v>44136</v>
      </c>
    </row>
    <row r="342" spans="1:8" x14ac:dyDescent="0.2">
      <c r="A342" s="1" t="str">
        <f>CONCATENATE(Table2[[#This Row],[Country]],Table2[[#This Row],[Product]],Table2[[#This Row],[Units Sold]],Table2[[#This Row],[Revenue]],Table2[[#This Row],[Cost]])</f>
        <v>MalaysiaChocolate Chip123361652466</v>
      </c>
      <c r="B342" s="1" t="s">
        <v>17</v>
      </c>
      <c r="C342" s="6" t="s">
        <v>9</v>
      </c>
      <c r="D342" s="7">
        <v>1233</v>
      </c>
      <c r="E342" s="8">
        <v>6165</v>
      </c>
      <c r="F342" s="8">
        <v>2466</v>
      </c>
      <c r="G342" s="8">
        <v>3699</v>
      </c>
      <c r="H342" s="9">
        <v>44166</v>
      </c>
    </row>
    <row r="343" spans="1:8" x14ac:dyDescent="0.2">
      <c r="A343" s="1" t="str">
        <f>CONCATENATE(Table2[[#This Row],[Country]],Table2[[#This Row],[Product]],Table2[[#This Row],[Units Sold]],Table2[[#This Row],[Revenue]],Table2[[#This Row],[Cost]])</f>
        <v>MalaysiaChocolate Chip57128551142</v>
      </c>
      <c r="B343" s="1" t="s">
        <v>17</v>
      </c>
      <c r="C343" s="6" t="s">
        <v>9</v>
      </c>
      <c r="D343" s="7">
        <v>571</v>
      </c>
      <c r="E343" s="8">
        <v>2855</v>
      </c>
      <c r="F343" s="8">
        <v>1142</v>
      </c>
      <c r="G343" s="8">
        <v>1713</v>
      </c>
      <c r="H343" s="9">
        <v>44013</v>
      </c>
    </row>
    <row r="344" spans="1:8" x14ac:dyDescent="0.2">
      <c r="A344" s="1" t="str">
        <f>CONCATENATE(Table2[[#This Row],[Country]],Table2[[#This Row],[Product]],Table2[[#This Row],[Units Sold]],Table2[[#This Row],[Revenue]],Table2[[#This Row],[Cost]])</f>
        <v>MalaysiaChocolate Chip2601300520</v>
      </c>
      <c r="B344" s="1" t="s">
        <v>17</v>
      </c>
      <c r="C344" s="6" t="s">
        <v>9</v>
      </c>
      <c r="D344" s="7">
        <v>260</v>
      </c>
      <c r="E344" s="8">
        <v>1300</v>
      </c>
      <c r="F344" s="8">
        <v>520</v>
      </c>
      <c r="G344" s="8">
        <v>780</v>
      </c>
      <c r="H344" s="9">
        <v>43862</v>
      </c>
    </row>
    <row r="345" spans="1:8" x14ac:dyDescent="0.2">
      <c r="A345" s="1" t="str">
        <f>CONCATENATE(Table2[[#This Row],[Country]],Table2[[#This Row],[Product]],Table2[[#This Row],[Units Sold]],Table2[[#This Row],[Revenue]],Table2[[#This Row],[Cost]])</f>
        <v>MalaysiaChocolate Chip2535126755070</v>
      </c>
      <c r="B345" s="1" t="s">
        <v>17</v>
      </c>
      <c r="C345" s="6" t="s">
        <v>9</v>
      </c>
      <c r="D345" s="7">
        <v>2535</v>
      </c>
      <c r="E345" s="8">
        <v>12675</v>
      </c>
      <c r="F345" s="8">
        <v>5070</v>
      </c>
      <c r="G345" s="8">
        <v>7605</v>
      </c>
      <c r="H345" s="9">
        <v>43922</v>
      </c>
    </row>
    <row r="346" spans="1:8" x14ac:dyDescent="0.2">
      <c r="A346" s="1" t="str">
        <f>CONCATENATE(Table2[[#This Row],[Country]],Table2[[#This Row],[Product]],Table2[[#This Row],[Units Sold]],Table2[[#This Row],[Revenue]],Table2[[#This Row],[Cost]])</f>
        <v>MalaysiaChocolate Chip2851142555702</v>
      </c>
      <c r="B346" s="1" t="s">
        <v>17</v>
      </c>
      <c r="C346" s="6" t="s">
        <v>9</v>
      </c>
      <c r="D346" s="7">
        <v>2851</v>
      </c>
      <c r="E346" s="8">
        <v>14255</v>
      </c>
      <c r="F346" s="8">
        <v>5702</v>
      </c>
      <c r="G346" s="8">
        <v>8553</v>
      </c>
      <c r="H346" s="9">
        <v>43952</v>
      </c>
    </row>
    <row r="347" spans="1:8" x14ac:dyDescent="0.2">
      <c r="A347" s="1" t="str">
        <f>CONCATENATE(Table2[[#This Row],[Country]],Table2[[#This Row],[Product]],Table2[[#This Row],[Units Sold]],Table2[[#This Row],[Revenue]],Table2[[#This Row],[Cost]])</f>
        <v>MalaysiaFortune Cookie24702470494</v>
      </c>
      <c r="B347" s="1" t="s">
        <v>17</v>
      </c>
      <c r="C347" s="6" t="s">
        <v>10</v>
      </c>
      <c r="D347" s="7">
        <v>2470</v>
      </c>
      <c r="E347" s="8">
        <v>2470</v>
      </c>
      <c r="F347" s="8">
        <v>494</v>
      </c>
      <c r="G347" s="8">
        <v>1976</v>
      </c>
      <c r="H347" s="9">
        <v>43983</v>
      </c>
    </row>
    <row r="348" spans="1:8" x14ac:dyDescent="0.2">
      <c r="A348" s="1" t="str">
        <f>CONCATENATE(Table2[[#This Row],[Country]],Table2[[#This Row],[Product]],Table2[[#This Row],[Units Sold]],Table2[[#This Row],[Revenue]],Table2[[#This Row],[Cost]])</f>
        <v>MalaysiaFortune Cookie958958191.6</v>
      </c>
      <c r="B348" s="1" t="s">
        <v>17</v>
      </c>
      <c r="C348" s="6" t="s">
        <v>10</v>
      </c>
      <c r="D348" s="7">
        <v>958</v>
      </c>
      <c r="E348" s="8">
        <v>958</v>
      </c>
      <c r="F348" s="8">
        <v>191.60000000000002</v>
      </c>
      <c r="G348" s="8">
        <v>766.4</v>
      </c>
      <c r="H348" s="9">
        <v>44044</v>
      </c>
    </row>
    <row r="349" spans="1:8" x14ac:dyDescent="0.2">
      <c r="A349" s="1" t="str">
        <f>CONCATENATE(Table2[[#This Row],[Country]],Table2[[#This Row],[Product]],Table2[[#This Row],[Units Sold]],Table2[[#This Row],[Revenue]],Table2[[#This Row],[Cost]])</f>
        <v>MalaysiaFortune Cookie22142214442.8</v>
      </c>
      <c r="B349" s="1" t="s">
        <v>17</v>
      </c>
      <c r="C349" s="6" t="s">
        <v>10</v>
      </c>
      <c r="D349" s="7">
        <v>2214</v>
      </c>
      <c r="E349" s="8">
        <v>2214</v>
      </c>
      <c r="F349" s="8">
        <v>442.8</v>
      </c>
      <c r="G349" s="8">
        <v>1771.2</v>
      </c>
      <c r="H349" s="9">
        <v>43891</v>
      </c>
    </row>
    <row r="350" spans="1:8" x14ac:dyDescent="0.2">
      <c r="A350" s="1" t="str">
        <f>CONCATENATE(Table2[[#This Row],[Country]],Table2[[#This Row],[Product]],Table2[[#This Row],[Units Sold]],Table2[[#This Row],[Revenue]],Table2[[#This Row],[Cost]])</f>
        <v>MalaysiaFortune Cookie690690138</v>
      </c>
      <c r="B350" s="1" t="s">
        <v>17</v>
      </c>
      <c r="C350" s="6" t="s">
        <v>10</v>
      </c>
      <c r="D350" s="7">
        <v>690</v>
      </c>
      <c r="E350" s="8">
        <v>690</v>
      </c>
      <c r="F350" s="8">
        <v>138</v>
      </c>
      <c r="G350" s="8">
        <v>552</v>
      </c>
      <c r="H350" s="9">
        <v>44136</v>
      </c>
    </row>
    <row r="351" spans="1:8" x14ac:dyDescent="0.2">
      <c r="A351" s="1" t="str">
        <f>CONCATENATE(Table2[[#This Row],[Country]],Table2[[#This Row],[Product]],Table2[[#This Row],[Units Sold]],Table2[[#This Row],[Revenue]],Table2[[#This Row],[Cost]])</f>
        <v>MalaysiaFortune Cookie20312031406.2</v>
      </c>
      <c r="B351" s="1" t="s">
        <v>17</v>
      </c>
      <c r="C351" s="6" t="s">
        <v>10</v>
      </c>
      <c r="D351" s="7">
        <v>2031</v>
      </c>
      <c r="E351" s="8">
        <v>2031</v>
      </c>
      <c r="F351" s="8">
        <v>406.20000000000005</v>
      </c>
      <c r="G351" s="8">
        <v>1624.8</v>
      </c>
      <c r="H351" s="9">
        <v>44105</v>
      </c>
    </row>
    <row r="352" spans="1:8" x14ac:dyDescent="0.2">
      <c r="A352" s="1" t="str">
        <f>CONCATENATE(Table2[[#This Row],[Country]],Table2[[#This Row],[Product]],Table2[[#This Row],[Units Sold]],Table2[[#This Row],[Revenue]],Table2[[#This Row],[Cost]])</f>
        <v>MalaysiaFortune Cookie11381138227.6</v>
      </c>
      <c r="B352" s="1" t="s">
        <v>17</v>
      </c>
      <c r="C352" s="6" t="s">
        <v>10</v>
      </c>
      <c r="D352" s="7">
        <v>1138</v>
      </c>
      <c r="E352" s="8">
        <v>1138</v>
      </c>
      <c r="F352" s="8">
        <v>227.60000000000002</v>
      </c>
      <c r="G352" s="8">
        <v>910.4</v>
      </c>
      <c r="H352" s="9">
        <v>44166</v>
      </c>
    </row>
    <row r="353" spans="1:8" x14ac:dyDescent="0.2">
      <c r="A353" s="1" t="str">
        <f>CONCATENATE(Table2[[#This Row],[Country]],Table2[[#This Row],[Product]],Table2[[#This Row],[Units Sold]],Table2[[#This Row],[Revenue]],Table2[[#This Row],[Cost]])</f>
        <v>MalaysiaFortune Cookie980980196</v>
      </c>
      <c r="B353" s="1" t="s">
        <v>17</v>
      </c>
      <c r="C353" s="6" t="s">
        <v>10</v>
      </c>
      <c r="D353" s="7">
        <v>980</v>
      </c>
      <c r="E353" s="8">
        <v>980</v>
      </c>
      <c r="F353" s="8">
        <v>196</v>
      </c>
      <c r="G353" s="8">
        <v>784</v>
      </c>
      <c r="H353" s="9">
        <v>43922</v>
      </c>
    </row>
    <row r="354" spans="1:8" x14ac:dyDescent="0.2">
      <c r="A354" s="1" t="str">
        <f>CONCATENATE(Table2[[#This Row],[Country]],Table2[[#This Row],[Product]],Table2[[#This Row],[Units Sold]],Table2[[#This Row],[Revenue]],Table2[[#This Row],[Cost]])</f>
        <v>MalaysiaFortune Cookie23402340468</v>
      </c>
      <c r="B354" s="1" t="s">
        <v>17</v>
      </c>
      <c r="C354" s="6" t="s">
        <v>10</v>
      </c>
      <c r="D354" s="7">
        <v>2340</v>
      </c>
      <c r="E354" s="8">
        <v>2340</v>
      </c>
      <c r="F354" s="8">
        <v>468</v>
      </c>
      <c r="G354" s="8">
        <v>1872</v>
      </c>
      <c r="H354" s="9">
        <v>43831</v>
      </c>
    </row>
    <row r="355" spans="1:8" x14ac:dyDescent="0.2">
      <c r="A355" s="1" t="str">
        <f>CONCATENATE(Table2[[#This Row],[Country]],Table2[[#This Row],[Product]],Table2[[#This Row],[Units Sold]],Table2[[#This Row],[Revenue]],Table2[[#This Row],[Cost]])</f>
        <v>MalaysiaFortune Cookie21572157431.4</v>
      </c>
      <c r="B355" s="1" t="s">
        <v>17</v>
      </c>
      <c r="C355" s="6" t="s">
        <v>10</v>
      </c>
      <c r="D355" s="7">
        <v>2157</v>
      </c>
      <c r="E355" s="8">
        <v>2157</v>
      </c>
      <c r="F355" s="8">
        <v>431.40000000000003</v>
      </c>
      <c r="G355" s="8">
        <v>1725.6</v>
      </c>
      <c r="H355" s="9">
        <v>44166</v>
      </c>
    </row>
    <row r="356" spans="1:8" x14ac:dyDescent="0.2">
      <c r="A356" s="1" t="str">
        <f>CONCATENATE(Table2[[#This Row],[Country]],Table2[[#This Row],[Product]],Table2[[#This Row],[Units Sold]],Table2[[#This Row],[Revenue]],Table2[[#This Row],[Cost]])</f>
        <v>MalaysiaFortune Cookie24202420484</v>
      </c>
      <c r="B356" s="1" t="s">
        <v>17</v>
      </c>
      <c r="C356" s="6" t="s">
        <v>10</v>
      </c>
      <c r="D356" s="7">
        <v>2420</v>
      </c>
      <c r="E356" s="8">
        <v>2420</v>
      </c>
      <c r="F356" s="8">
        <v>484</v>
      </c>
      <c r="G356" s="8">
        <v>1936</v>
      </c>
      <c r="H356" s="9">
        <v>44075</v>
      </c>
    </row>
    <row r="357" spans="1:8" x14ac:dyDescent="0.2">
      <c r="A357" s="1" t="str">
        <f>CONCATENATE(Table2[[#This Row],[Country]],Table2[[#This Row],[Product]],Table2[[#This Row],[Units Sold]],Table2[[#This Row],[Revenue]],Table2[[#This Row],[Cost]])</f>
        <v>MalaysiaFortune Cookie26612661532.2</v>
      </c>
      <c r="B357" s="1" t="s">
        <v>17</v>
      </c>
      <c r="C357" s="6" t="s">
        <v>10</v>
      </c>
      <c r="D357" s="7">
        <v>2661</v>
      </c>
      <c r="E357" s="8">
        <v>2661</v>
      </c>
      <c r="F357" s="8">
        <v>532.20000000000005</v>
      </c>
      <c r="G357" s="8">
        <v>2128.8000000000002</v>
      </c>
      <c r="H357" s="9">
        <v>43952</v>
      </c>
    </row>
    <row r="358" spans="1:8" x14ac:dyDescent="0.2">
      <c r="A358" s="1" t="str">
        <f>CONCATENATE(Table2[[#This Row],[Country]],Table2[[#This Row],[Product]],Table2[[#This Row],[Units Sold]],Table2[[#This Row],[Revenue]],Table2[[#This Row],[Cost]])</f>
        <v>MalaysiaFortune Cookie604604120.8</v>
      </c>
      <c r="B358" s="1" t="s">
        <v>17</v>
      </c>
      <c r="C358" s="6" t="s">
        <v>10</v>
      </c>
      <c r="D358" s="7">
        <v>604</v>
      </c>
      <c r="E358" s="8">
        <v>604</v>
      </c>
      <c r="F358" s="8">
        <v>120.80000000000001</v>
      </c>
      <c r="G358" s="8">
        <v>483.2</v>
      </c>
      <c r="H358" s="9">
        <v>43983</v>
      </c>
    </row>
    <row r="359" spans="1:8" x14ac:dyDescent="0.2">
      <c r="A359" s="1" t="str">
        <f>CONCATENATE(Table2[[#This Row],[Country]],Table2[[#This Row],[Product]],Table2[[#This Row],[Units Sold]],Table2[[#This Row],[Revenue]],Table2[[#This Row],[Cost]])</f>
        <v>MalaysiaFortune Cookie22552255451</v>
      </c>
      <c r="B359" s="1" t="s">
        <v>17</v>
      </c>
      <c r="C359" s="6" t="s">
        <v>10</v>
      </c>
      <c r="D359" s="7">
        <v>2255</v>
      </c>
      <c r="E359" s="8">
        <v>2255</v>
      </c>
      <c r="F359" s="8">
        <v>451</v>
      </c>
      <c r="G359" s="8">
        <v>1804</v>
      </c>
      <c r="H359" s="9">
        <v>44013</v>
      </c>
    </row>
    <row r="360" spans="1:8" x14ac:dyDescent="0.2">
      <c r="A360" s="1" t="str">
        <f>CONCATENATE(Table2[[#This Row],[Country]],Table2[[#This Row],[Product]],Table2[[#This Row],[Units Sold]],Table2[[#This Row],[Revenue]],Table2[[#This Row],[Cost]])</f>
        <v>MalaysiaFortune Cookie546546109.2</v>
      </c>
      <c r="B360" s="1" t="s">
        <v>17</v>
      </c>
      <c r="C360" s="6" t="s">
        <v>10</v>
      </c>
      <c r="D360" s="7">
        <v>546</v>
      </c>
      <c r="E360" s="8">
        <v>546</v>
      </c>
      <c r="F360" s="8">
        <v>109.2</v>
      </c>
      <c r="G360" s="8">
        <v>436.8</v>
      </c>
      <c r="H360" s="9">
        <v>44105</v>
      </c>
    </row>
    <row r="361" spans="1:8" x14ac:dyDescent="0.2">
      <c r="A361" s="1" t="str">
        <f>CONCATENATE(Table2[[#This Row],[Country]],Table2[[#This Row],[Product]],Table2[[#This Row],[Units Sold]],Table2[[#This Row],[Revenue]],Table2[[#This Row],[Cost]])</f>
        <v>MalaysiaFortune Cookie13681368273.6</v>
      </c>
      <c r="B361" s="1" t="s">
        <v>17</v>
      </c>
      <c r="C361" s="6" t="s">
        <v>10</v>
      </c>
      <c r="D361" s="7">
        <v>1368</v>
      </c>
      <c r="E361" s="8">
        <v>1368</v>
      </c>
      <c r="F361" s="8">
        <v>273.60000000000002</v>
      </c>
      <c r="G361" s="8">
        <v>1094.4000000000001</v>
      </c>
      <c r="H361" s="9">
        <v>43862</v>
      </c>
    </row>
    <row r="362" spans="1:8" x14ac:dyDescent="0.2">
      <c r="A362" s="1" t="str">
        <f>CONCATENATE(Table2[[#This Row],[Country]],Table2[[#This Row],[Product]],Table2[[#This Row],[Units Sold]],Table2[[#This Row],[Revenue]],Table2[[#This Row],[Cost]])</f>
        <v>MalaysiaOatmeal Raisin110155052422.2</v>
      </c>
      <c r="B362" s="1" t="s">
        <v>17</v>
      </c>
      <c r="C362" s="6" t="s">
        <v>11</v>
      </c>
      <c r="D362" s="7">
        <v>1101</v>
      </c>
      <c r="E362" s="8">
        <v>5505</v>
      </c>
      <c r="F362" s="8">
        <v>2422.2000000000003</v>
      </c>
      <c r="G362" s="8">
        <v>3082.7999999999997</v>
      </c>
      <c r="H362" s="9">
        <v>43891</v>
      </c>
    </row>
    <row r="363" spans="1:8" x14ac:dyDescent="0.2">
      <c r="A363" s="1" t="str">
        <f>CONCATENATE(Table2[[#This Row],[Country]],Table2[[#This Row],[Product]],Table2[[#This Row],[Units Sold]],Table2[[#This Row],[Revenue]],Table2[[#This Row],[Cost]])</f>
        <v>MalaysiaOatmeal Raisin186593254103</v>
      </c>
      <c r="B363" s="1" t="s">
        <v>17</v>
      </c>
      <c r="C363" s="6" t="s">
        <v>11</v>
      </c>
      <c r="D363" s="7">
        <v>1865</v>
      </c>
      <c r="E363" s="8">
        <v>9325</v>
      </c>
      <c r="F363" s="8">
        <v>4103</v>
      </c>
      <c r="G363" s="8">
        <v>5222</v>
      </c>
      <c r="H363" s="9">
        <v>43862</v>
      </c>
    </row>
    <row r="364" spans="1:8" x14ac:dyDescent="0.2">
      <c r="A364" s="1" t="str">
        <f>CONCATENATE(Table2[[#This Row],[Country]],Table2[[#This Row],[Product]],Table2[[#This Row],[Units Sold]],Table2[[#This Row],[Revenue]],Table2[[#This Row],[Cost]])</f>
        <v>MalaysiaOatmeal Raisin107453702362.8</v>
      </c>
      <c r="B364" s="1" t="s">
        <v>17</v>
      </c>
      <c r="C364" s="6" t="s">
        <v>11</v>
      </c>
      <c r="D364" s="7">
        <v>1074</v>
      </c>
      <c r="E364" s="8">
        <v>5370</v>
      </c>
      <c r="F364" s="8">
        <v>2362.8000000000002</v>
      </c>
      <c r="G364" s="8">
        <v>3007.2</v>
      </c>
      <c r="H364" s="9">
        <v>43922</v>
      </c>
    </row>
    <row r="365" spans="1:8" x14ac:dyDescent="0.2">
      <c r="A365" s="1" t="str">
        <f>CONCATENATE(Table2[[#This Row],[Country]],Table2[[#This Row],[Product]],Table2[[#This Row],[Units Sold]],Table2[[#This Row],[Revenue]],Table2[[#This Row],[Cost]])</f>
        <v>MalaysiaOatmeal Raisin168384153702.6</v>
      </c>
      <c r="B365" s="1" t="s">
        <v>17</v>
      </c>
      <c r="C365" s="6" t="s">
        <v>11</v>
      </c>
      <c r="D365" s="7">
        <v>1683</v>
      </c>
      <c r="E365" s="8">
        <v>8415</v>
      </c>
      <c r="F365" s="8">
        <v>3702.6000000000004</v>
      </c>
      <c r="G365" s="8">
        <v>4712.3999999999996</v>
      </c>
      <c r="H365" s="9">
        <v>44013</v>
      </c>
    </row>
    <row r="366" spans="1:8" x14ac:dyDescent="0.2">
      <c r="A366" s="1" t="str">
        <f>CONCATENATE(Table2[[#This Row],[Country]],Table2[[#This Row],[Product]],Table2[[#This Row],[Units Sold]],Table2[[#This Row],[Revenue]],Table2[[#This Row],[Cost]])</f>
        <v>MalaysiaOatmeal Raisin112356152470.6</v>
      </c>
      <c r="B366" s="1" t="s">
        <v>17</v>
      </c>
      <c r="C366" s="6" t="s">
        <v>11</v>
      </c>
      <c r="D366" s="7">
        <v>1123</v>
      </c>
      <c r="E366" s="8">
        <v>5615</v>
      </c>
      <c r="F366" s="8">
        <v>2470.6000000000004</v>
      </c>
      <c r="G366" s="8">
        <v>3144.3999999999996</v>
      </c>
      <c r="H366" s="9">
        <v>44044</v>
      </c>
    </row>
    <row r="367" spans="1:8" x14ac:dyDescent="0.2">
      <c r="A367" s="1" t="str">
        <f>CONCATENATE(Table2[[#This Row],[Country]],Table2[[#This Row],[Product]],Table2[[#This Row],[Units Sold]],Table2[[#This Row],[Revenue]],Table2[[#This Row],[Cost]])</f>
        <v>MalaysiaOatmeal Raisin167983953693.8</v>
      </c>
      <c r="B367" s="1" t="s">
        <v>17</v>
      </c>
      <c r="C367" s="6" t="s">
        <v>11</v>
      </c>
      <c r="D367" s="7">
        <v>1679</v>
      </c>
      <c r="E367" s="8">
        <v>8395</v>
      </c>
      <c r="F367" s="8">
        <v>3693.8</v>
      </c>
      <c r="G367" s="8">
        <v>4701.2</v>
      </c>
      <c r="H367" s="9">
        <v>44075</v>
      </c>
    </row>
    <row r="368" spans="1:8" x14ac:dyDescent="0.2">
      <c r="A368" s="1" t="str">
        <f>CONCATENATE(Table2[[#This Row],[Country]],Table2[[#This Row],[Product]],Table2[[#This Row],[Units Sold]],Table2[[#This Row],[Revenue]],Table2[[#This Row],[Cost]])</f>
        <v>MalaysiaOatmeal Raisin2460123005412</v>
      </c>
      <c r="B368" s="1" t="s">
        <v>17</v>
      </c>
      <c r="C368" s="6" t="s">
        <v>11</v>
      </c>
      <c r="D368" s="7">
        <v>2460</v>
      </c>
      <c r="E368" s="8">
        <v>12300</v>
      </c>
      <c r="F368" s="8">
        <v>5412</v>
      </c>
      <c r="G368" s="8">
        <v>6888</v>
      </c>
      <c r="H368" s="9">
        <v>43983</v>
      </c>
    </row>
    <row r="369" spans="1:8" x14ac:dyDescent="0.2">
      <c r="A369" s="1" t="str">
        <f>CONCATENATE(Table2[[#This Row],[Country]],Table2[[#This Row],[Product]],Table2[[#This Row],[Units Sold]],Table2[[#This Row],[Revenue]],Table2[[#This Row],[Cost]])</f>
        <v>MalaysiaOatmeal Raisin63531751397</v>
      </c>
      <c r="B369" s="1" t="s">
        <v>17</v>
      </c>
      <c r="C369" s="6" t="s">
        <v>11</v>
      </c>
      <c r="D369" s="7">
        <v>635</v>
      </c>
      <c r="E369" s="8">
        <v>3175</v>
      </c>
      <c r="F369" s="8">
        <v>1397</v>
      </c>
      <c r="G369" s="8">
        <v>1778</v>
      </c>
      <c r="H369" s="9">
        <v>44166</v>
      </c>
    </row>
    <row r="370" spans="1:8" x14ac:dyDescent="0.2">
      <c r="A370" s="1" t="str">
        <f>CONCATENATE(Table2[[#This Row],[Country]],Table2[[#This Row],[Product]],Table2[[#This Row],[Units Sold]],Table2[[#This Row],[Revenue]],Table2[[#This Row],[Cost]])</f>
        <v>MalaysiaOatmeal Raisin169484703726.8</v>
      </c>
      <c r="B370" s="1" t="s">
        <v>17</v>
      </c>
      <c r="C370" s="6" t="s">
        <v>11</v>
      </c>
      <c r="D370" s="7">
        <v>1694</v>
      </c>
      <c r="E370" s="8">
        <v>8470</v>
      </c>
      <c r="F370" s="8">
        <v>3726.8</v>
      </c>
      <c r="G370" s="8">
        <v>4743.2</v>
      </c>
      <c r="H370" s="9">
        <v>44136</v>
      </c>
    </row>
    <row r="371" spans="1:8" x14ac:dyDescent="0.2">
      <c r="A371" s="1" t="str">
        <f>CONCATENATE(Table2[[#This Row],[Country]],Table2[[#This Row],[Product]],Table2[[#This Row],[Units Sold]],Table2[[#This Row],[Revenue]],Table2[[#This Row],[Cost]])</f>
        <v>MalaysiaOatmeal Raisin103851902283.6</v>
      </c>
      <c r="B371" s="1" t="s">
        <v>17</v>
      </c>
      <c r="C371" s="6" t="s">
        <v>11</v>
      </c>
      <c r="D371" s="7">
        <v>1038</v>
      </c>
      <c r="E371" s="8">
        <v>5190</v>
      </c>
      <c r="F371" s="8">
        <v>2283.6000000000004</v>
      </c>
      <c r="G371" s="8">
        <v>2906.3999999999996</v>
      </c>
      <c r="H371" s="9">
        <v>43983</v>
      </c>
    </row>
    <row r="372" spans="1:8" x14ac:dyDescent="0.2">
      <c r="A372" s="1" t="str">
        <f>CONCATENATE(Table2[[#This Row],[Country]],Table2[[#This Row],[Product]],Table2[[#This Row],[Units Sold]],Table2[[#This Row],[Revenue]],Table2[[#This Row],[Cost]])</f>
        <v>MalaysiaOatmeal Raisin2039101954485.8</v>
      </c>
      <c r="B372" s="1" t="s">
        <v>17</v>
      </c>
      <c r="C372" s="6" t="s">
        <v>11</v>
      </c>
      <c r="D372" s="7">
        <v>2039</v>
      </c>
      <c r="E372" s="8">
        <v>10195</v>
      </c>
      <c r="F372" s="8">
        <v>4485.8</v>
      </c>
      <c r="G372" s="8">
        <v>5709.2</v>
      </c>
      <c r="H372" s="9">
        <v>43952</v>
      </c>
    </row>
    <row r="373" spans="1:8" x14ac:dyDescent="0.2">
      <c r="A373" s="1" t="str">
        <f>CONCATENATE(Table2[[#This Row],[Country]],Table2[[#This Row],[Product]],Table2[[#This Row],[Units Sold]],Table2[[#This Row],[Revenue]],Table2[[#This Row],[Cost]])</f>
        <v>MalaysiaOatmeal Raisin2629131455783.8</v>
      </c>
      <c r="B373" s="1" t="s">
        <v>17</v>
      </c>
      <c r="C373" s="6" t="s">
        <v>11</v>
      </c>
      <c r="D373" s="7">
        <v>2629</v>
      </c>
      <c r="E373" s="8">
        <v>13145</v>
      </c>
      <c r="F373" s="8">
        <v>5783.8</v>
      </c>
      <c r="G373" s="8">
        <v>7361.2</v>
      </c>
      <c r="H373" s="9">
        <v>43831</v>
      </c>
    </row>
    <row r="374" spans="1:8" x14ac:dyDescent="0.2">
      <c r="A374" s="1" t="str">
        <f>CONCATENATE(Table2[[#This Row],[Country]],Table2[[#This Row],[Product]],Table2[[#This Row],[Units Sold]],Table2[[#This Row],[Revenue]],Table2[[#This Row],[Cost]])</f>
        <v>MalaysiaOatmeal Raisin2157107854745.4</v>
      </c>
      <c r="B374" s="1" t="s">
        <v>17</v>
      </c>
      <c r="C374" s="6" t="s">
        <v>11</v>
      </c>
      <c r="D374" s="7">
        <v>2157</v>
      </c>
      <c r="E374" s="8">
        <v>10785</v>
      </c>
      <c r="F374" s="8">
        <v>4745.4000000000005</v>
      </c>
      <c r="G374" s="8">
        <v>6039.5999999999995</v>
      </c>
      <c r="H374" s="9">
        <v>44166</v>
      </c>
    </row>
    <row r="375" spans="1:8" x14ac:dyDescent="0.2">
      <c r="A375" s="1" t="str">
        <f>CONCATENATE(Table2[[#This Row],[Country]],Table2[[#This Row],[Product]],Table2[[#This Row],[Units Sold]],Table2[[#This Row],[Revenue]],Table2[[#This Row],[Cost]])</f>
        <v>MalaysiaOatmeal Raisin4102050902</v>
      </c>
      <c r="B375" s="1" t="s">
        <v>17</v>
      </c>
      <c r="C375" s="6" t="s">
        <v>11</v>
      </c>
      <c r="D375" s="7">
        <v>410</v>
      </c>
      <c r="E375" s="8">
        <v>2050</v>
      </c>
      <c r="F375" s="8">
        <v>902.00000000000011</v>
      </c>
      <c r="G375" s="8">
        <v>1148</v>
      </c>
      <c r="H375" s="9">
        <v>44105</v>
      </c>
    </row>
    <row r="376" spans="1:8" x14ac:dyDescent="0.2">
      <c r="A376" s="1" t="str">
        <f>CONCATENATE(Table2[[#This Row],[Country]],Table2[[#This Row],[Product]],Table2[[#This Row],[Units Sold]],Table2[[#This Row],[Revenue]],Table2[[#This Row],[Cost]])</f>
        <v>MalaysiaOatmeal Raisin54627301201.2</v>
      </c>
      <c r="B376" s="1" t="s">
        <v>17</v>
      </c>
      <c r="C376" s="6" t="s">
        <v>11</v>
      </c>
      <c r="D376" s="7">
        <v>546</v>
      </c>
      <c r="E376" s="8">
        <v>2730</v>
      </c>
      <c r="F376" s="8">
        <v>1201.2</v>
      </c>
      <c r="G376" s="8">
        <v>1528.8</v>
      </c>
      <c r="H376" s="9">
        <v>44105</v>
      </c>
    </row>
    <row r="377" spans="1:8" x14ac:dyDescent="0.2">
      <c r="A377" s="1" t="str">
        <f>CONCATENATE(Table2[[#This Row],[Country]],Table2[[#This Row],[Product]],Table2[[#This Row],[Units Sold]],Table2[[#This Row],[Revenue]],Table2[[#This Row],[Cost]])</f>
        <v>MalaysiaSnickerdoodle247098803705</v>
      </c>
      <c r="B377" s="1" t="s">
        <v>17</v>
      </c>
      <c r="C377" s="6" t="s">
        <v>12</v>
      </c>
      <c r="D377" s="7">
        <v>2470</v>
      </c>
      <c r="E377" s="8">
        <v>9880</v>
      </c>
      <c r="F377" s="8">
        <v>3705</v>
      </c>
      <c r="G377" s="8">
        <v>6175</v>
      </c>
      <c r="H377" s="9">
        <v>43983</v>
      </c>
    </row>
    <row r="378" spans="1:8" x14ac:dyDescent="0.2">
      <c r="A378" s="1" t="str">
        <f>CONCATENATE(Table2[[#This Row],[Country]],Table2[[#This Row],[Product]],Table2[[#This Row],[Units Sold]],Table2[[#This Row],[Revenue]],Table2[[#This Row],[Cost]])</f>
        <v>MalaysiaSnickerdoodle121048401815</v>
      </c>
      <c r="B378" s="1" t="s">
        <v>17</v>
      </c>
      <c r="C378" s="6" t="s">
        <v>12</v>
      </c>
      <c r="D378" s="7">
        <v>1210</v>
      </c>
      <c r="E378" s="8">
        <v>4840</v>
      </c>
      <c r="F378" s="8">
        <v>1815</v>
      </c>
      <c r="G378" s="8">
        <v>3025</v>
      </c>
      <c r="H378" s="9">
        <v>43891</v>
      </c>
    </row>
    <row r="379" spans="1:8" x14ac:dyDescent="0.2">
      <c r="A379" s="1" t="str">
        <f>CONCATENATE(Table2[[#This Row],[Country]],Table2[[#This Row],[Product]],Table2[[#This Row],[Units Sold]],Table2[[#This Row],[Revenue]],Table2[[#This Row],[Cost]])</f>
        <v>MalaysiaSnickerdoodle139755882095.5</v>
      </c>
      <c r="B379" s="1" t="s">
        <v>17</v>
      </c>
      <c r="C379" s="6" t="s">
        <v>12</v>
      </c>
      <c r="D379" s="7">
        <v>1397</v>
      </c>
      <c r="E379" s="8">
        <v>5588</v>
      </c>
      <c r="F379" s="8">
        <v>2095.5</v>
      </c>
      <c r="G379" s="8">
        <v>3492.5</v>
      </c>
      <c r="H379" s="9">
        <v>44105</v>
      </c>
    </row>
    <row r="380" spans="1:8" x14ac:dyDescent="0.2">
      <c r="A380" s="1" t="str">
        <f>CONCATENATE(Table2[[#This Row],[Country]],Table2[[#This Row],[Product]],Table2[[#This Row],[Units Sold]],Table2[[#This Row],[Revenue]],Table2[[#This Row],[Cost]])</f>
        <v>MalaysiaSnickerdoodle2791111644186.5</v>
      </c>
      <c r="B380" s="1" t="s">
        <v>17</v>
      </c>
      <c r="C380" s="6" t="s">
        <v>12</v>
      </c>
      <c r="D380" s="7">
        <v>2791</v>
      </c>
      <c r="E380" s="8">
        <v>11164</v>
      </c>
      <c r="F380" s="8">
        <v>4186.5</v>
      </c>
      <c r="G380" s="8">
        <v>6977.5</v>
      </c>
      <c r="H380" s="9">
        <v>44136</v>
      </c>
    </row>
    <row r="381" spans="1:8" x14ac:dyDescent="0.2">
      <c r="A381" s="1" t="str">
        <f>CONCATENATE(Table2[[#This Row],[Country]],Table2[[#This Row],[Product]],Table2[[#This Row],[Units Sold]],Table2[[#This Row],[Revenue]],Table2[[#This Row],[Cost]])</f>
        <v>MalaysiaSnickerdoodle5622248843</v>
      </c>
      <c r="B381" s="1" t="s">
        <v>17</v>
      </c>
      <c r="C381" s="6" t="s">
        <v>12</v>
      </c>
      <c r="D381" s="7">
        <v>562</v>
      </c>
      <c r="E381" s="8">
        <v>2248</v>
      </c>
      <c r="F381" s="8">
        <v>843</v>
      </c>
      <c r="G381" s="8">
        <v>1405</v>
      </c>
      <c r="H381" s="9">
        <v>44075</v>
      </c>
    </row>
    <row r="382" spans="1:8" x14ac:dyDescent="0.2">
      <c r="A382" s="1" t="str">
        <f>CONCATENATE(Table2[[#This Row],[Country]],Table2[[#This Row],[Product]],Table2[[#This Row],[Units Sold]],Table2[[#This Row],[Revenue]],Table2[[#This Row],[Cost]])</f>
        <v>MalaysiaSnickerdoodle72729081090.5</v>
      </c>
      <c r="B382" s="1" t="s">
        <v>17</v>
      </c>
      <c r="C382" s="6" t="s">
        <v>12</v>
      </c>
      <c r="D382" s="7">
        <v>727</v>
      </c>
      <c r="E382" s="8">
        <v>2908</v>
      </c>
      <c r="F382" s="8">
        <v>1090.5</v>
      </c>
      <c r="G382" s="8">
        <v>1817.5</v>
      </c>
      <c r="H382" s="9">
        <v>43862</v>
      </c>
    </row>
    <row r="383" spans="1:8" x14ac:dyDescent="0.2">
      <c r="A383" s="1" t="str">
        <f>CONCATENATE(Table2[[#This Row],[Country]],Table2[[#This Row],[Product]],Table2[[#This Row],[Units Sold]],Table2[[#This Row],[Revenue]],Table2[[#This Row],[Cost]])</f>
        <v>MalaysiaSnickerdoodle154061602310</v>
      </c>
      <c r="B383" s="1" t="s">
        <v>17</v>
      </c>
      <c r="C383" s="6" t="s">
        <v>12</v>
      </c>
      <c r="D383" s="7">
        <v>1540</v>
      </c>
      <c r="E383" s="8">
        <v>6160</v>
      </c>
      <c r="F383" s="8">
        <v>2310</v>
      </c>
      <c r="G383" s="8">
        <v>3850</v>
      </c>
      <c r="H383" s="9">
        <v>44044</v>
      </c>
    </row>
    <row r="384" spans="1:8" x14ac:dyDescent="0.2">
      <c r="A384" s="1" t="str">
        <f>CONCATENATE(Table2[[#This Row],[Country]],Table2[[#This Row],[Product]],Table2[[#This Row],[Units Sold]],Table2[[#This Row],[Revenue]],Table2[[#This Row],[Cost]])</f>
        <v>MalaysiaSnickerdoodle136254482043</v>
      </c>
      <c r="B384" s="1" t="s">
        <v>17</v>
      </c>
      <c r="C384" s="6" t="s">
        <v>12</v>
      </c>
      <c r="D384" s="7">
        <v>1362</v>
      </c>
      <c r="E384" s="8">
        <v>5448</v>
      </c>
      <c r="F384" s="8">
        <v>2043</v>
      </c>
      <c r="G384" s="8">
        <v>3405</v>
      </c>
      <c r="H384" s="9">
        <v>44166</v>
      </c>
    </row>
    <row r="385" spans="1:8" x14ac:dyDescent="0.2">
      <c r="A385" s="1" t="str">
        <f>CONCATENATE(Table2[[#This Row],[Country]],Table2[[#This Row],[Product]],Table2[[#This Row],[Units Sold]],Table2[[#This Row],[Revenue]],Table2[[#This Row],[Cost]])</f>
        <v>MalaysiaSnickerdoodle5212084781.5</v>
      </c>
      <c r="B385" s="1" t="s">
        <v>17</v>
      </c>
      <c r="C385" s="6" t="s">
        <v>12</v>
      </c>
      <c r="D385" s="7">
        <v>521</v>
      </c>
      <c r="E385" s="8">
        <v>2084</v>
      </c>
      <c r="F385" s="8">
        <v>781.5</v>
      </c>
      <c r="G385" s="8">
        <v>1302.5</v>
      </c>
      <c r="H385" s="9">
        <v>44166</v>
      </c>
    </row>
    <row r="386" spans="1:8" x14ac:dyDescent="0.2">
      <c r="A386" s="1" t="str">
        <f>CONCATENATE(Table2[[#This Row],[Country]],Table2[[#This Row],[Product]],Table2[[#This Row],[Units Sold]],Table2[[#This Row],[Revenue]],Table2[[#This Row],[Cost]])</f>
        <v>MalaysiaSnickerdoodle88635441329</v>
      </c>
      <c r="B386" s="1" t="s">
        <v>17</v>
      </c>
      <c r="C386" s="6" t="s">
        <v>12</v>
      </c>
      <c r="D386" s="7">
        <v>886</v>
      </c>
      <c r="E386" s="8">
        <v>3544</v>
      </c>
      <c r="F386" s="8">
        <v>1329</v>
      </c>
      <c r="G386" s="8">
        <v>2215</v>
      </c>
      <c r="H386" s="9">
        <v>43983</v>
      </c>
    </row>
    <row r="387" spans="1:8" x14ac:dyDescent="0.2">
      <c r="A387" s="1" t="str">
        <f>CONCATENATE(Table2[[#This Row],[Country]],Table2[[#This Row],[Product]],Table2[[#This Row],[Units Sold]],Table2[[#This Row],[Revenue]],Table2[[#This Row],[Cost]])</f>
        <v>MalaysiaSnickerdoodle215686243234</v>
      </c>
      <c r="B387" s="1" t="s">
        <v>17</v>
      </c>
      <c r="C387" s="6" t="s">
        <v>12</v>
      </c>
      <c r="D387" s="7">
        <v>2156</v>
      </c>
      <c r="E387" s="8">
        <v>8624</v>
      </c>
      <c r="F387" s="8">
        <v>3234</v>
      </c>
      <c r="G387" s="8">
        <v>5390</v>
      </c>
      <c r="H387" s="9">
        <v>44105</v>
      </c>
    </row>
    <row r="388" spans="1:8" x14ac:dyDescent="0.2">
      <c r="A388" s="1" t="str">
        <f>CONCATENATE(Table2[[#This Row],[Country]],Table2[[#This Row],[Product]],Table2[[#This Row],[Units Sold]],Table2[[#This Row],[Revenue]],Table2[[#This Row],[Cost]])</f>
        <v>MalaysiaSnickerdoodle2579103163868.5</v>
      </c>
      <c r="B388" s="1" t="s">
        <v>17</v>
      </c>
      <c r="C388" s="6" t="s">
        <v>12</v>
      </c>
      <c r="D388" s="7">
        <v>2579</v>
      </c>
      <c r="E388" s="8">
        <v>10316</v>
      </c>
      <c r="F388" s="8">
        <v>3868.5</v>
      </c>
      <c r="G388" s="8">
        <v>6447.5</v>
      </c>
      <c r="H388" s="9">
        <v>43922</v>
      </c>
    </row>
    <row r="389" spans="1:8" x14ac:dyDescent="0.2">
      <c r="A389" s="1" t="str">
        <f>CONCATENATE(Table2[[#This Row],[Country]],Table2[[#This Row],[Product]],Table2[[#This Row],[Units Sold]],Table2[[#This Row],[Revenue]],Table2[[#This Row],[Cost]])</f>
        <v>MalaysiaSnickerdoodle80132041201.5</v>
      </c>
      <c r="B389" s="1" t="s">
        <v>17</v>
      </c>
      <c r="C389" s="6" t="s">
        <v>12</v>
      </c>
      <c r="D389" s="7">
        <v>801</v>
      </c>
      <c r="E389" s="8">
        <v>3204</v>
      </c>
      <c r="F389" s="8">
        <v>1201.5</v>
      </c>
      <c r="G389" s="8">
        <v>2002.5</v>
      </c>
      <c r="H389" s="9">
        <v>44013</v>
      </c>
    </row>
    <row r="390" spans="1:8" x14ac:dyDescent="0.2">
      <c r="A390" s="1" t="str">
        <f>CONCATENATE(Table2[[#This Row],[Country]],Table2[[#This Row],[Product]],Table2[[#This Row],[Units Sold]],Table2[[#This Row],[Revenue]],Table2[[#This Row],[Cost]])</f>
        <v>MalaysiaSugar139741911746.25</v>
      </c>
      <c r="B390" s="1" t="s">
        <v>17</v>
      </c>
      <c r="C390" s="6" t="s">
        <v>13</v>
      </c>
      <c r="D390" s="7">
        <v>1397</v>
      </c>
      <c r="E390" s="8">
        <v>4191</v>
      </c>
      <c r="F390" s="8">
        <v>1746.25</v>
      </c>
      <c r="G390" s="8">
        <v>2444.75</v>
      </c>
      <c r="H390" s="9">
        <v>44105</v>
      </c>
    </row>
    <row r="391" spans="1:8" x14ac:dyDescent="0.2">
      <c r="A391" s="1" t="str">
        <f>CONCATENATE(Table2[[#This Row],[Country]],Table2[[#This Row],[Product]],Table2[[#This Row],[Units Sold]],Table2[[#This Row],[Revenue]],Table2[[#This Row],[Cost]])</f>
        <v>MalaysiaSugar6621986827.5</v>
      </c>
      <c r="B391" s="1" t="s">
        <v>17</v>
      </c>
      <c r="C391" s="6" t="s">
        <v>13</v>
      </c>
      <c r="D391" s="7">
        <v>662</v>
      </c>
      <c r="E391" s="8">
        <v>1986</v>
      </c>
      <c r="F391" s="8">
        <v>827.5</v>
      </c>
      <c r="G391" s="8">
        <v>1158.5</v>
      </c>
      <c r="H391" s="9">
        <v>43983</v>
      </c>
    </row>
    <row r="392" spans="1:8" x14ac:dyDescent="0.2">
      <c r="A392" s="1" t="str">
        <f>CONCATENATE(Table2[[#This Row],[Country]],Table2[[#This Row],[Product]],Table2[[#This Row],[Units Sold]],Table2[[#This Row],[Revenue]],Table2[[#This Row],[Cost]])</f>
        <v>MalaysiaSugar191657482395</v>
      </c>
      <c r="B392" s="1" t="s">
        <v>17</v>
      </c>
      <c r="C392" s="6" t="s">
        <v>13</v>
      </c>
      <c r="D392" s="7">
        <v>1916</v>
      </c>
      <c r="E392" s="8">
        <v>5748</v>
      </c>
      <c r="F392" s="8">
        <v>2395</v>
      </c>
      <c r="G392" s="8">
        <v>3353</v>
      </c>
      <c r="H392" s="9">
        <v>43922</v>
      </c>
    </row>
    <row r="393" spans="1:8" x14ac:dyDescent="0.2">
      <c r="A393" s="1" t="str">
        <f>CONCATENATE(Table2[[#This Row],[Country]],Table2[[#This Row],[Product]],Table2[[#This Row],[Units Sold]],Table2[[#This Row],[Revenue]],Table2[[#This Row],[Cost]])</f>
        <v>MalaysiaSugar164249262052.5</v>
      </c>
      <c r="B393" s="1" t="s">
        <v>17</v>
      </c>
      <c r="C393" s="6" t="s">
        <v>13</v>
      </c>
      <c r="D393" s="7">
        <v>1642</v>
      </c>
      <c r="E393" s="8">
        <v>4926</v>
      </c>
      <c r="F393" s="8">
        <v>2052.5</v>
      </c>
      <c r="G393" s="8">
        <v>2873.5</v>
      </c>
      <c r="H393" s="9">
        <v>44044</v>
      </c>
    </row>
    <row r="394" spans="1:8" x14ac:dyDescent="0.2">
      <c r="A394" s="1" t="str">
        <f>CONCATENATE(Table2[[#This Row],[Country]],Table2[[#This Row],[Product]],Table2[[#This Row],[Units Sold]],Table2[[#This Row],[Revenue]],Table2[[#This Row],[Cost]])</f>
        <v>MalaysiaSugar268980673361.25</v>
      </c>
      <c r="B394" s="1" t="s">
        <v>17</v>
      </c>
      <c r="C394" s="6" t="s">
        <v>13</v>
      </c>
      <c r="D394" s="7">
        <v>2689</v>
      </c>
      <c r="E394" s="8">
        <v>8067</v>
      </c>
      <c r="F394" s="8">
        <v>3361.25</v>
      </c>
      <c r="G394" s="8">
        <v>4705.75</v>
      </c>
      <c r="H394" s="9">
        <v>44105</v>
      </c>
    </row>
    <row r="395" spans="1:8" x14ac:dyDescent="0.2">
      <c r="A395" s="1" t="str">
        <f>CONCATENATE(Table2[[#This Row],[Country]],Table2[[#This Row],[Product]],Table2[[#This Row],[Units Sold]],Table2[[#This Row],[Revenue]],Table2[[#This Row],[Cost]])</f>
        <v>MalaysiaSugar149844941872.5</v>
      </c>
      <c r="B395" s="1" t="s">
        <v>17</v>
      </c>
      <c r="C395" s="6" t="s">
        <v>13</v>
      </c>
      <c r="D395" s="7">
        <v>1498</v>
      </c>
      <c r="E395" s="8">
        <v>4494</v>
      </c>
      <c r="F395" s="8">
        <v>1872.5</v>
      </c>
      <c r="G395" s="8">
        <v>2621.5</v>
      </c>
      <c r="H395" s="9">
        <v>43983</v>
      </c>
    </row>
    <row r="396" spans="1:8" x14ac:dyDescent="0.2">
      <c r="A396" s="1" t="str">
        <f>CONCATENATE(Table2[[#This Row],[Country]],Table2[[#This Row],[Product]],Table2[[#This Row],[Units Sold]],Table2[[#This Row],[Revenue]],Table2[[#This Row],[Cost]])</f>
        <v>MalaysiaSugar274782413433.75</v>
      </c>
      <c r="B396" s="1" t="s">
        <v>17</v>
      </c>
      <c r="C396" s="6" t="s">
        <v>13</v>
      </c>
      <c r="D396" s="7">
        <v>2747</v>
      </c>
      <c r="E396" s="8">
        <v>8241</v>
      </c>
      <c r="F396" s="8">
        <v>3433.75</v>
      </c>
      <c r="G396" s="8">
        <v>4807.25</v>
      </c>
      <c r="H396" s="9">
        <v>43862</v>
      </c>
    </row>
    <row r="397" spans="1:8" x14ac:dyDescent="0.2">
      <c r="A397" s="1" t="str">
        <f>CONCATENATE(Table2[[#This Row],[Country]],Table2[[#This Row],[Product]],Table2[[#This Row],[Units Sold]],Table2[[#This Row],[Revenue]],Table2[[#This Row],[Cost]])</f>
        <v>MalaysiaSugar87726311096.25</v>
      </c>
      <c r="B397" s="1" t="s">
        <v>17</v>
      </c>
      <c r="C397" s="6" t="s">
        <v>13</v>
      </c>
      <c r="D397" s="7">
        <v>877</v>
      </c>
      <c r="E397" s="8">
        <v>2631</v>
      </c>
      <c r="F397" s="8">
        <v>1096.25</v>
      </c>
      <c r="G397" s="8">
        <v>1534.75</v>
      </c>
      <c r="H397" s="9">
        <v>44136</v>
      </c>
    </row>
    <row r="398" spans="1:8" x14ac:dyDescent="0.2">
      <c r="A398" s="1" t="str">
        <f>CONCATENATE(Table2[[#This Row],[Country]],Table2[[#This Row],[Product]],Table2[[#This Row],[Units Sold]],Table2[[#This Row],[Revenue]],Table2[[#This Row],[Cost]])</f>
        <v>MalaysiaSugar5211563651.25</v>
      </c>
      <c r="B398" s="1" t="s">
        <v>17</v>
      </c>
      <c r="C398" s="6" t="s">
        <v>13</v>
      </c>
      <c r="D398" s="7">
        <v>521</v>
      </c>
      <c r="E398" s="8">
        <v>1563</v>
      </c>
      <c r="F398" s="8">
        <v>651.25</v>
      </c>
      <c r="G398" s="8">
        <v>911.75</v>
      </c>
      <c r="H398" s="9">
        <v>44166</v>
      </c>
    </row>
    <row r="399" spans="1:8" x14ac:dyDescent="0.2">
      <c r="A399" s="1" t="str">
        <f>CONCATENATE(Table2[[#This Row],[Country]],Table2[[#This Row],[Product]],Table2[[#This Row],[Units Sold]],Table2[[#This Row],[Revenue]],Table2[[#This Row],[Cost]])</f>
        <v>MalaysiaSugar3411023426.25</v>
      </c>
      <c r="B399" s="1" t="s">
        <v>17</v>
      </c>
      <c r="C399" s="6" t="s">
        <v>13</v>
      </c>
      <c r="D399" s="7">
        <v>341</v>
      </c>
      <c r="E399" s="8">
        <v>1023</v>
      </c>
      <c r="F399" s="8">
        <v>426.25</v>
      </c>
      <c r="G399" s="8">
        <v>596.75</v>
      </c>
      <c r="H399" s="9">
        <v>43952</v>
      </c>
    </row>
    <row r="400" spans="1:8" x14ac:dyDescent="0.2">
      <c r="A400" s="1" t="str">
        <f>CONCATENATE(Table2[[#This Row],[Country]],Table2[[#This Row],[Product]],Table2[[#This Row],[Units Sold]],Table2[[#This Row],[Revenue]],Table2[[#This Row],[Cost]])</f>
        <v>MalaysiaSugar6411923801.25</v>
      </c>
      <c r="B400" s="1" t="s">
        <v>17</v>
      </c>
      <c r="C400" s="6" t="s">
        <v>13</v>
      </c>
      <c r="D400" s="7">
        <v>641</v>
      </c>
      <c r="E400" s="8">
        <v>1923</v>
      </c>
      <c r="F400" s="8">
        <v>801.25</v>
      </c>
      <c r="G400" s="8">
        <v>1121.75</v>
      </c>
      <c r="H400" s="9">
        <v>44013</v>
      </c>
    </row>
    <row r="401" spans="1:8" x14ac:dyDescent="0.2">
      <c r="A401" s="1" t="str">
        <f>CONCATENATE(Table2[[#This Row],[Country]],Table2[[#This Row],[Product]],Table2[[#This Row],[Units Sold]],Table2[[#This Row],[Revenue]],Table2[[#This Row],[Cost]])</f>
        <v>MalaysiaSugar4321296540</v>
      </c>
      <c r="B401" s="1" t="s">
        <v>17</v>
      </c>
      <c r="C401" s="6" t="s">
        <v>13</v>
      </c>
      <c r="D401" s="7">
        <v>432</v>
      </c>
      <c r="E401" s="8">
        <v>1296</v>
      </c>
      <c r="F401" s="8">
        <v>540</v>
      </c>
      <c r="G401" s="8">
        <v>756</v>
      </c>
      <c r="H401" s="9">
        <v>44075</v>
      </c>
    </row>
    <row r="402" spans="1:8" x14ac:dyDescent="0.2">
      <c r="A402" s="1" t="str">
        <f>CONCATENATE(Table2[[#This Row],[Country]],Table2[[#This Row],[Product]],Table2[[#This Row],[Units Sold]],Table2[[#This Row],[Revenue]],Table2[[#This Row],[Cost]])</f>
        <v>MalaysiaSugar5541662692.5</v>
      </c>
      <c r="B402" s="1" t="s">
        <v>17</v>
      </c>
      <c r="C402" s="6" t="s">
        <v>13</v>
      </c>
      <c r="D402" s="7">
        <v>554</v>
      </c>
      <c r="E402" s="8">
        <v>1662</v>
      </c>
      <c r="F402" s="8">
        <v>692.5</v>
      </c>
      <c r="G402" s="8">
        <v>969.5</v>
      </c>
      <c r="H402" s="9">
        <v>43831</v>
      </c>
    </row>
    <row r="403" spans="1:8" x14ac:dyDescent="0.2">
      <c r="A403" s="1" t="str">
        <f>CONCATENATE(Table2[[#This Row],[Country]],Table2[[#This Row],[Product]],Table2[[#This Row],[Units Sold]],Table2[[#This Row],[Revenue]],Table2[[#This Row],[Cost]])</f>
        <v>MalaysiaSugar123336991541.25</v>
      </c>
      <c r="B403" s="1" t="s">
        <v>17</v>
      </c>
      <c r="C403" s="6" t="s">
        <v>13</v>
      </c>
      <c r="D403" s="7">
        <v>1233</v>
      </c>
      <c r="E403" s="8">
        <v>3699</v>
      </c>
      <c r="F403" s="8">
        <v>1541.25</v>
      </c>
      <c r="G403" s="8">
        <v>2157.75</v>
      </c>
      <c r="H403" s="9">
        <v>44166</v>
      </c>
    </row>
    <row r="404" spans="1:8" x14ac:dyDescent="0.2">
      <c r="A404" s="1" t="str">
        <f>CONCATENATE(Table2[[#This Row],[Country]],Table2[[#This Row],[Product]],Table2[[#This Row],[Units Sold]],Table2[[#This Row],[Revenue]],Table2[[#This Row],[Cost]])</f>
        <v>MalaysiaSugar290387093628.75</v>
      </c>
      <c r="B404" s="1" t="s">
        <v>17</v>
      </c>
      <c r="C404" s="6" t="s">
        <v>13</v>
      </c>
      <c r="D404" s="7">
        <v>2903</v>
      </c>
      <c r="E404" s="8">
        <v>8709</v>
      </c>
      <c r="F404" s="8">
        <v>3628.75</v>
      </c>
      <c r="G404" s="8">
        <v>5080.25</v>
      </c>
      <c r="H404" s="9">
        <v>43891</v>
      </c>
    </row>
    <row r="405" spans="1:8" x14ac:dyDescent="0.2">
      <c r="A405" s="1" t="str">
        <f>CONCATENATE(Table2[[#This Row],[Country]],Table2[[#This Row],[Product]],Table2[[#This Row],[Units Sold]],Table2[[#This Row],[Revenue]],Table2[[#This Row],[Cost]])</f>
        <v>MalaysiaWhite Chocolate Macadamia Nut149389584105.75</v>
      </c>
      <c r="B405" s="1" t="s">
        <v>17</v>
      </c>
      <c r="C405" s="6" t="s">
        <v>14</v>
      </c>
      <c r="D405" s="7">
        <v>1493</v>
      </c>
      <c r="E405" s="8">
        <v>8958</v>
      </c>
      <c r="F405" s="8">
        <v>4105.75</v>
      </c>
      <c r="G405" s="8">
        <v>4852.25</v>
      </c>
      <c r="H405" s="9">
        <v>43831</v>
      </c>
    </row>
    <row r="406" spans="1:8" x14ac:dyDescent="0.2">
      <c r="A406" s="1" t="str">
        <f>CONCATENATE(Table2[[#This Row],[Country]],Table2[[#This Row],[Product]],Table2[[#This Row],[Units Sold]],Table2[[#This Row],[Revenue]],Table2[[#This Row],[Cost]])</f>
        <v>MalaysiaWhite Chocolate Macadamia Nut149389584105.75</v>
      </c>
      <c r="B406" s="1" t="s">
        <v>17</v>
      </c>
      <c r="C406" s="6" t="s">
        <v>14</v>
      </c>
      <c r="D406" s="7">
        <v>1493</v>
      </c>
      <c r="E406" s="8">
        <v>8958</v>
      </c>
      <c r="F406" s="8">
        <v>4105.75</v>
      </c>
      <c r="G406" s="8">
        <v>4852.25</v>
      </c>
      <c r="H406" s="9">
        <v>43831</v>
      </c>
    </row>
    <row r="407" spans="1:8" x14ac:dyDescent="0.2">
      <c r="A407" s="1" t="str">
        <f>CONCATENATE(Table2[[#This Row],[Country]],Table2[[#This Row],[Product]],Table2[[#This Row],[Units Sold]],Table2[[#This Row],[Revenue]],Table2[[#This Row],[Cost]])</f>
        <v>MalaysiaWhite Chocolate Macadamia Nut3622172995.5</v>
      </c>
      <c r="B407" s="1" t="s">
        <v>17</v>
      </c>
      <c r="C407" s="6" t="s">
        <v>14</v>
      </c>
      <c r="D407" s="7">
        <v>362</v>
      </c>
      <c r="E407" s="8">
        <v>2172</v>
      </c>
      <c r="F407" s="8">
        <v>995.5</v>
      </c>
      <c r="G407" s="8">
        <v>1176.5</v>
      </c>
      <c r="H407" s="9">
        <v>43952</v>
      </c>
    </row>
    <row r="408" spans="1:8" x14ac:dyDescent="0.2">
      <c r="A408" s="1" t="str">
        <f>CONCATENATE(Table2[[#This Row],[Country]],Table2[[#This Row],[Product]],Table2[[#This Row],[Units Sold]],Table2[[#This Row],[Revenue]],Table2[[#This Row],[Cost]])</f>
        <v>MalaysiaWhite Chocolate Macadamia Nut108465042981</v>
      </c>
      <c r="B408" s="1" t="s">
        <v>17</v>
      </c>
      <c r="C408" s="6" t="s">
        <v>14</v>
      </c>
      <c r="D408" s="7">
        <v>1084</v>
      </c>
      <c r="E408" s="8">
        <v>6504</v>
      </c>
      <c r="F408" s="8">
        <v>2981</v>
      </c>
      <c r="G408" s="8">
        <v>3523</v>
      </c>
      <c r="H408" s="9">
        <v>44166</v>
      </c>
    </row>
    <row r="409" spans="1:8" x14ac:dyDescent="0.2">
      <c r="A409" s="1" t="str">
        <f>CONCATENATE(Table2[[#This Row],[Country]],Table2[[#This Row],[Product]],Table2[[#This Row],[Units Sold]],Table2[[#This Row],[Revenue]],Table2[[#This Row],[Cost]])</f>
        <v>MalaysiaWhite Chocolate Macadamia Nut2861171667867.75</v>
      </c>
      <c r="B409" s="1" t="s">
        <v>17</v>
      </c>
      <c r="C409" s="6" t="s">
        <v>14</v>
      </c>
      <c r="D409" s="7">
        <v>2861</v>
      </c>
      <c r="E409" s="8">
        <v>17166</v>
      </c>
      <c r="F409" s="8">
        <v>7867.75</v>
      </c>
      <c r="G409" s="8">
        <v>9298.25</v>
      </c>
      <c r="H409" s="9">
        <v>43831</v>
      </c>
    </row>
    <row r="410" spans="1:8" x14ac:dyDescent="0.2">
      <c r="A410" s="1" t="str">
        <f>CONCATENATE(Table2[[#This Row],[Country]],Table2[[#This Row],[Product]],Table2[[#This Row],[Units Sold]],Table2[[#This Row],[Revenue]],Table2[[#This Row],[Cost]])</f>
        <v>MalaysiaWhite Chocolate Macadamia Nut149889884119.5</v>
      </c>
      <c r="B410" s="1" t="s">
        <v>17</v>
      </c>
      <c r="C410" s="6" t="s">
        <v>14</v>
      </c>
      <c r="D410" s="7">
        <v>1498</v>
      </c>
      <c r="E410" s="8">
        <v>8988</v>
      </c>
      <c r="F410" s="8">
        <v>4119.5</v>
      </c>
      <c r="G410" s="8">
        <v>4868.5</v>
      </c>
      <c r="H410" s="9">
        <v>43983</v>
      </c>
    </row>
    <row r="411" spans="1:8" x14ac:dyDescent="0.2">
      <c r="A411" s="1" t="str">
        <f>CONCATENATE(Table2[[#This Row],[Country]],Table2[[#This Row],[Product]],Table2[[#This Row],[Units Sold]],Table2[[#This Row],[Revenue]],Table2[[#This Row],[Cost]])</f>
        <v>MalaysiaWhite Chocolate Macadamia Nut133379983665.75</v>
      </c>
      <c r="B411" s="1" t="s">
        <v>17</v>
      </c>
      <c r="C411" s="6" t="s">
        <v>14</v>
      </c>
      <c r="D411" s="7">
        <v>1333</v>
      </c>
      <c r="E411" s="8">
        <v>7998</v>
      </c>
      <c r="F411" s="8">
        <v>3665.75</v>
      </c>
      <c r="G411" s="8">
        <v>4332.25</v>
      </c>
      <c r="H411" s="9">
        <v>44136</v>
      </c>
    </row>
    <row r="412" spans="1:8" x14ac:dyDescent="0.2">
      <c r="A412" s="1" t="str">
        <f>CONCATENATE(Table2[[#This Row],[Country]],Table2[[#This Row],[Product]],Table2[[#This Row],[Units Sold]],Table2[[#This Row],[Revenue]],Table2[[#This Row],[Cost]])</f>
        <v>MalaysiaWhite Chocolate Macadamia Nut60936541674.75</v>
      </c>
      <c r="B412" s="1" t="s">
        <v>17</v>
      </c>
      <c r="C412" s="6" t="s">
        <v>14</v>
      </c>
      <c r="D412" s="7">
        <v>609</v>
      </c>
      <c r="E412" s="8">
        <v>3654</v>
      </c>
      <c r="F412" s="8">
        <v>1674.75</v>
      </c>
      <c r="G412" s="8">
        <v>1979.25</v>
      </c>
      <c r="H412" s="9">
        <v>44044</v>
      </c>
    </row>
    <row r="413" spans="1:8" x14ac:dyDescent="0.2">
      <c r="A413" s="1" t="str">
        <f>CONCATENATE(Table2[[#This Row],[Country]],Table2[[#This Row],[Product]],Table2[[#This Row],[Units Sold]],Table2[[#This Row],[Revenue]],Table2[[#This Row],[Cost]])</f>
        <v>MalaysiaWhite Chocolate Macadamia Nut63538101746.25</v>
      </c>
      <c r="B413" s="1" t="s">
        <v>17</v>
      </c>
      <c r="C413" s="6" t="s">
        <v>14</v>
      </c>
      <c r="D413" s="7">
        <v>635</v>
      </c>
      <c r="E413" s="8">
        <v>3810</v>
      </c>
      <c r="F413" s="8">
        <v>1746.25</v>
      </c>
      <c r="G413" s="8">
        <v>2063.75</v>
      </c>
      <c r="H413" s="9">
        <v>44166</v>
      </c>
    </row>
    <row r="414" spans="1:8" x14ac:dyDescent="0.2">
      <c r="A414" s="1" t="str">
        <f>CONCATENATE(Table2[[#This Row],[Country]],Table2[[#This Row],[Product]],Table2[[#This Row],[Units Sold]],Table2[[#This Row],[Revenue]],Table2[[#This Row],[Cost]])</f>
        <v>MalaysiaWhite Chocolate Macadamia Nut2451470673.75</v>
      </c>
      <c r="B414" s="1" t="s">
        <v>17</v>
      </c>
      <c r="C414" s="6" t="s">
        <v>14</v>
      </c>
      <c r="D414" s="7">
        <v>245</v>
      </c>
      <c r="E414" s="8">
        <v>1470</v>
      </c>
      <c r="F414" s="8">
        <v>673.75</v>
      </c>
      <c r="G414" s="8">
        <v>796.25</v>
      </c>
      <c r="H414" s="9">
        <v>43952</v>
      </c>
    </row>
    <row r="415" spans="1:8" x14ac:dyDescent="0.2">
      <c r="A415" s="1" t="str">
        <f>CONCATENATE(Table2[[#This Row],[Country]],Table2[[#This Row],[Product]],Table2[[#This Row],[Units Sold]],Table2[[#This Row],[Revenue]],Table2[[#This Row],[Cost]])</f>
        <v>MalaysiaWhite Chocolate Macadamia Nut2110126605802.5</v>
      </c>
      <c r="B415" s="1" t="s">
        <v>17</v>
      </c>
      <c r="C415" s="6" t="s">
        <v>14</v>
      </c>
      <c r="D415" s="7">
        <v>2110</v>
      </c>
      <c r="E415" s="8">
        <v>12660</v>
      </c>
      <c r="F415" s="8">
        <v>5802.5</v>
      </c>
      <c r="G415" s="8">
        <v>6857.5</v>
      </c>
      <c r="H415" s="9">
        <v>44075</v>
      </c>
    </row>
    <row r="416" spans="1:8" x14ac:dyDescent="0.2">
      <c r="A416" s="1" t="str">
        <f>CONCATENATE(Table2[[#This Row],[Country]],Table2[[#This Row],[Product]],Table2[[#This Row],[Units Sold]],Table2[[#This Row],[Revenue]],Table2[[#This Row],[Cost]])</f>
        <v>MalaysiaWhite Chocolate Macadamia Nut2628157687227</v>
      </c>
      <c r="B416" s="1" t="s">
        <v>17</v>
      </c>
      <c r="C416" s="6" t="s">
        <v>14</v>
      </c>
      <c r="D416" s="7">
        <v>2628</v>
      </c>
      <c r="E416" s="8">
        <v>15768</v>
      </c>
      <c r="F416" s="8">
        <v>7227</v>
      </c>
      <c r="G416" s="8">
        <v>8541</v>
      </c>
      <c r="H416" s="9">
        <v>43922</v>
      </c>
    </row>
    <row r="417" spans="1:8" x14ac:dyDescent="0.2">
      <c r="A417" s="1" t="str">
        <f>CONCATENATE(Table2[[#This Row],[Country]],Table2[[#This Row],[Product]],Table2[[#This Row],[Units Sold]],Table2[[#This Row],[Revenue]],Table2[[#This Row],[Cost]])</f>
        <v>MalaysiaWhite Chocolate Macadamia Nut139583703836.25</v>
      </c>
      <c r="B417" s="1" t="s">
        <v>17</v>
      </c>
      <c r="C417" s="6" t="s">
        <v>14</v>
      </c>
      <c r="D417" s="7">
        <v>1395</v>
      </c>
      <c r="E417" s="8">
        <v>8370</v>
      </c>
      <c r="F417" s="8">
        <v>3836.25</v>
      </c>
      <c r="G417" s="8">
        <v>4533.75</v>
      </c>
      <c r="H417" s="9">
        <v>44013</v>
      </c>
    </row>
    <row r="418" spans="1:8" x14ac:dyDescent="0.2">
      <c r="A418" s="1" t="str">
        <f>CONCATENATE(Table2[[#This Row],[Country]],Table2[[#This Row],[Product]],Table2[[#This Row],[Units Sold]],Table2[[#This Row],[Revenue]],Table2[[#This Row],[Cost]])</f>
        <v>MalaysiaWhite Chocolate Macadamia Nut90554302488.75</v>
      </c>
      <c r="B418" s="1" t="s">
        <v>17</v>
      </c>
      <c r="C418" s="6" t="s">
        <v>14</v>
      </c>
      <c r="D418" s="7">
        <v>905</v>
      </c>
      <c r="E418" s="8">
        <v>5430</v>
      </c>
      <c r="F418" s="8">
        <v>2488.75</v>
      </c>
      <c r="G418" s="8">
        <v>2941.25</v>
      </c>
      <c r="H418" s="9">
        <v>44105</v>
      </c>
    </row>
    <row r="419" spans="1:8" x14ac:dyDescent="0.2">
      <c r="A419" s="1" t="str">
        <f>CONCATENATE(Table2[[#This Row],[Country]],Table2[[#This Row],[Product]],Table2[[#This Row],[Units Sold]],Table2[[#This Row],[Revenue]],Table2[[#This Row],[Cost]])</f>
        <v>MalaysiaWhite Chocolate Macadamia Nut60436241661</v>
      </c>
      <c r="B419" s="1" t="s">
        <v>17</v>
      </c>
      <c r="C419" s="6" t="s">
        <v>14</v>
      </c>
      <c r="D419" s="7">
        <v>604</v>
      </c>
      <c r="E419" s="8">
        <v>3624</v>
      </c>
      <c r="F419" s="8">
        <v>1661</v>
      </c>
      <c r="G419" s="8">
        <v>1963</v>
      </c>
      <c r="H419" s="9">
        <v>43983</v>
      </c>
    </row>
    <row r="420" spans="1:8" x14ac:dyDescent="0.2">
      <c r="A420" s="1" t="str">
        <f>CONCATENATE(Table2[[#This Row],[Country]],Table2[[#This Row],[Product]],Table2[[#This Row],[Units Sold]],Table2[[#This Row],[Revenue]],Table2[[#This Row],[Cost]])</f>
        <v>MalaysiaWhite Chocolate Macadamia Nut41024601127.5</v>
      </c>
      <c r="B420" s="1" t="s">
        <v>17</v>
      </c>
      <c r="C420" s="6" t="s">
        <v>14</v>
      </c>
      <c r="D420" s="7">
        <v>410</v>
      </c>
      <c r="E420" s="8">
        <v>2460</v>
      </c>
      <c r="F420" s="8">
        <v>1127.5</v>
      </c>
      <c r="G420" s="8">
        <v>1332.5</v>
      </c>
      <c r="H420" s="9">
        <v>44105</v>
      </c>
    </row>
    <row r="421" spans="1:8" x14ac:dyDescent="0.2">
      <c r="A421" s="1" t="str">
        <f>CONCATENATE(Table2[[#This Row],[Country]],Table2[[#This Row],[Product]],Table2[[#This Row],[Units Sold]],Table2[[#This Row],[Revenue]],Table2[[#This Row],[Cost]])</f>
        <v>MalaysiaWhite Chocolate Macadamia Nut157594504331.25</v>
      </c>
      <c r="B421" s="1" t="s">
        <v>17</v>
      </c>
      <c r="C421" s="6" t="s">
        <v>14</v>
      </c>
      <c r="D421" s="7">
        <v>1575</v>
      </c>
      <c r="E421" s="8">
        <v>9450</v>
      </c>
      <c r="F421" s="8">
        <v>4331.25</v>
      </c>
      <c r="G421" s="8">
        <v>5118.75</v>
      </c>
      <c r="H421" s="9">
        <v>43862</v>
      </c>
    </row>
    <row r="422" spans="1:8" x14ac:dyDescent="0.2">
      <c r="A422" s="1" t="str">
        <f>CONCATENATE(Table2[[#This Row],[Country]],Table2[[#This Row],[Product]],Table2[[#This Row],[Units Sold]],Table2[[#This Row],[Revenue]],Table2[[#This Row],[Cost]])</f>
        <v>MalaysiaWhite Chocolate Macadamia Nut50030001375</v>
      </c>
      <c r="B422" s="1" t="s">
        <v>17</v>
      </c>
      <c r="C422" s="6" t="s">
        <v>14</v>
      </c>
      <c r="D422" s="7">
        <v>500</v>
      </c>
      <c r="E422" s="8">
        <v>3000</v>
      </c>
      <c r="F422" s="8">
        <v>1375</v>
      </c>
      <c r="G422" s="8">
        <v>1625</v>
      </c>
      <c r="H422" s="9">
        <v>43891</v>
      </c>
    </row>
    <row r="423" spans="1:8" x14ac:dyDescent="0.2">
      <c r="A423" s="1" t="str">
        <f>CONCATENATE(Table2[[#This Row],[Country]],Table2[[#This Row],[Product]],Table2[[#This Row],[Units Sold]],Table2[[#This Row],[Revenue]],Table2[[#This Row],[Cost]])</f>
        <v>United StatesChocolate Chip114357152286</v>
      </c>
      <c r="B423" s="1" t="s">
        <v>18</v>
      </c>
      <c r="C423" s="6" t="s">
        <v>9</v>
      </c>
      <c r="D423" s="7">
        <v>1143</v>
      </c>
      <c r="E423" s="8">
        <v>5715</v>
      </c>
      <c r="F423" s="8">
        <v>2286</v>
      </c>
      <c r="G423" s="8">
        <v>3429</v>
      </c>
      <c r="H423" s="9">
        <v>44105</v>
      </c>
    </row>
    <row r="424" spans="1:8" x14ac:dyDescent="0.2">
      <c r="A424" s="1" t="str">
        <f>CONCATENATE(Table2[[#This Row],[Country]],Table2[[#This Row],[Product]],Table2[[#This Row],[Units Sold]],Table2[[#This Row],[Revenue]],Table2[[#This Row],[Cost]])</f>
        <v>United StatesChocolate Chip151475703028</v>
      </c>
      <c r="B424" s="1" t="s">
        <v>18</v>
      </c>
      <c r="C424" s="6" t="s">
        <v>9</v>
      </c>
      <c r="D424" s="7">
        <v>1514</v>
      </c>
      <c r="E424" s="8">
        <v>7570</v>
      </c>
      <c r="F424" s="8">
        <v>3028</v>
      </c>
      <c r="G424" s="8">
        <v>4542</v>
      </c>
      <c r="H424" s="9">
        <v>43862</v>
      </c>
    </row>
    <row r="425" spans="1:8" x14ac:dyDescent="0.2">
      <c r="A425" s="1" t="str">
        <f>CONCATENATE(Table2[[#This Row],[Country]],Table2[[#This Row],[Product]],Table2[[#This Row],[Units Sold]],Table2[[#This Row],[Revenue]],Table2[[#This Row],[Cost]])</f>
        <v>United StatesChocolate Chip4493224658986</v>
      </c>
      <c r="B425" s="1" t="s">
        <v>18</v>
      </c>
      <c r="C425" s="6" t="s">
        <v>9</v>
      </c>
      <c r="D425" s="7">
        <v>4493</v>
      </c>
      <c r="E425" s="8">
        <v>22465</v>
      </c>
      <c r="F425" s="8">
        <v>8986</v>
      </c>
      <c r="G425" s="8">
        <v>13479</v>
      </c>
      <c r="H425" s="9">
        <v>43922</v>
      </c>
    </row>
    <row r="426" spans="1:8" x14ac:dyDescent="0.2">
      <c r="A426" s="1" t="str">
        <f>CONCATENATE(Table2[[#This Row],[Country]],Table2[[#This Row],[Product]],Table2[[#This Row],[Units Sold]],Table2[[#This Row],[Revenue]],Table2[[#This Row],[Cost]])</f>
        <v>United StatesChocolate Chip72736351454</v>
      </c>
      <c r="B426" s="1" t="s">
        <v>18</v>
      </c>
      <c r="C426" s="6" t="s">
        <v>9</v>
      </c>
      <c r="D426" s="7">
        <v>727</v>
      </c>
      <c r="E426" s="8">
        <v>3635</v>
      </c>
      <c r="F426" s="8">
        <v>1454</v>
      </c>
      <c r="G426" s="8">
        <v>2181</v>
      </c>
      <c r="H426" s="9">
        <v>43983</v>
      </c>
    </row>
    <row r="427" spans="1:8" x14ac:dyDescent="0.2">
      <c r="A427" s="1" t="str">
        <f>CONCATENATE(Table2[[#This Row],[Country]],Table2[[#This Row],[Product]],Table2[[#This Row],[Units Sold]],Table2[[#This Row],[Revenue]],Table2[[#This Row],[Cost]])</f>
        <v>United StatesChocolate Chip2905145255810</v>
      </c>
      <c r="B427" s="1" t="s">
        <v>18</v>
      </c>
      <c r="C427" s="6" t="s">
        <v>9</v>
      </c>
      <c r="D427" s="7">
        <v>2905</v>
      </c>
      <c r="E427" s="8">
        <v>14525</v>
      </c>
      <c r="F427" s="8">
        <v>5810</v>
      </c>
      <c r="G427" s="8">
        <v>8715</v>
      </c>
      <c r="H427" s="9">
        <v>44136</v>
      </c>
    </row>
    <row r="428" spans="1:8" x14ac:dyDescent="0.2">
      <c r="A428" s="1" t="str">
        <f>CONCATENATE(Table2[[#This Row],[Country]],Table2[[#This Row],[Product]],Table2[[#This Row],[Units Sold]],Table2[[#This Row],[Revenue]],Table2[[#This Row],[Cost]])</f>
        <v>United StatesChocolate Chip114257102284</v>
      </c>
      <c r="B428" s="1" t="s">
        <v>18</v>
      </c>
      <c r="C428" s="6" t="s">
        <v>9</v>
      </c>
      <c r="D428" s="7">
        <v>1142</v>
      </c>
      <c r="E428" s="8">
        <v>5710</v>
      </c>
      <c r="F428" s="8">
        <v>2284</v>
      </c>
      <c r="G428" s="8">
        <v>3426</v>
      </c>
      <c r="H428" s="9">
        <v>43983</v>
      </c>
    </row>
    <row r="429" spans="1:8" x14ac:dyDescent="0.2">
      <c r="A429" s="1" t="str">
        <f>CONCATENATE(Table2[[#This Row],[Country]],Table2[[#This Row],[Product]],Table2[[#This Row],[Units Sold]],Table2[[#This Row],[Revenue]],Table2[[#This Row],[Cost]])</f>
        <v>United StatesChocolate Chip137068502740</v>
      </c>
      <c r="B429" s="1" t="s">
        <v>18</v>
      </c>
      <c r="C429" s="6" t="s">
        <v>9</v>
      </c>
      <c r="D429" s="7">
        <v>1370</v>
      </c>
      <c r="E429" s="8">
        <v>6850</v>
      </c>
      <c r="F429" s="8">
        <v>2740</v>
      </c>
      <c r="G429" s="8">
        <v>4110</v>
      </c>
      <c r="H429" s="9">
        <v>44013</v>
      </c>
    </row>
    <row r="430" spans="1:8" x14ac:dyDescent="0.2">
      <c r="A430" s="1" t="str">
        <f>CONCATENATE(Table2[[#This Row],[Country]],Table2[[#This Row],[Product]],Table2[[#This Row],[Units Sold]],Table2[[#This Row],[Revenue]],Table2[[#This Row],[Cost]])</f>
        <v>United StatesChocolate Chip2918145905836</v>
      </c>
      <c r="B430" s="1" t="s">
        <v>18</v>
      </c>
      <c r="C430" s="6" t="s">
        <v>9</v>
      </c>
      <c r="D430" s="7">
        <v>2918</v>
      </c>
      <c r="E430" s="8">
        <v>14590</v>
      </c>
      <c r="F430" s="8">
        <v>5836</v>
      </c>
      <c r="G430" s="8">
        <v>8754</v>
      </c>
      <c r="H430" s="9">
        <v>43952</v>
      </c>
    </row>
    <row r="431" spans="1:8" x14ac:dyDescent="0.2">
      <c r="A431" s="1" t="str">
        <f>CONCATENATE(Table2[[#This Row],[Country]],Table2[[#This Row],[Product]],Table2[[#This Row],[Units Sold]],Table2[[#This Row],[Revenue]],Table2[[#This Row],[Cost]])</f>
        <v>United StatesChocolate Chip3450172506900</v>
      </c>
      <c r="B431" s="1" t="s">
        <v>18</v>
      </c>
      <c r="C431" s="6" t="s">
        <v>9</v>
      </c>
      <c r="D431" s="7">
        <v>3450</v>
      </c>
      <c r="E431" s="8">
        <v>17250</v>
      </c>
      <c r="F431" s="8">
        <v>6900</v>
      </c>
      <c r="G431" s="8">
        <v>10350</v>
      </c>
      <c r="H431" s="9">
        <v>44013</v>
      </c>
    </row>
    <row r="432" spans="1:8" x14ac:dyDescent="0.2">
      <c r="A432" s="1" t="str">
        <f>CONCATENATE(Table2[[#This Row],[Country]],Table2[[#This Row],[Product]],Table2[[#This Row],[Units Sold]],Table2[[#This Row],[Revenue]],Table2[[#This Row],[Cost]])</f>
        <v>United StatesChocolate Chip105652802112</v>
      </c>
      <c r="B432" s="1" t="s">
        <v>18</v>
      </c>
      <c r="C432" s="6" t="s">
        <v>9</v>
      </c>
      <c r="D432" s="7">
        <v>1056</v>
      </c>
      <c r="E432" s="8">
        <v>5280</v>
      </c>
      <c r="F432" s="8">
        <v>2112</v>
      </c>
      <c r="G432" s="8">
        <v>3168</v>
      </c>
      <c r="H432" s="9">
        <v>44075</v>
      </c>
    </row>
    <row r="433" spans="1:8" x14ac:dyDescent="0.2">
      <c r="A433" s="1" t="str">
        <f>CONCATENATE(Table2[[#This Row],[Country]],Table2[[#This Row],[Product]],Table2[[#This Row],[Units Sold]],Table2[[#This Row],[Revenue]],Table2[[#This Row],[Cost]])</f>
        <v>United StatesChocolate Chip2741370548</v>
      </c>
      <c r="B433" s="1" t="s">
        <v>18</v>
      </c>
      <c r="C433" s="6" t="s">
        <v>9</v>
      </c>
      <c r="D433" s="7">
        <v>274</v>
      </c>
      <c r="E433" s="8">
        <v>1370</v>
      </c>
      <c r="F433" s="8">
        <v>548</v>
      </c>
      <c r="G433" s="8">
        <v>822</v>
      </c>
      <c r="H433" s="9">
        <v>44166</v>
      </c>
    </row>
    <row r="434" spans="1:8" x14ac:dyDescent="0.2">
      <c r="A434" s="1" t="str">
        <f>CONCATENATE(Table2[[#This Row],[Country]],Table2[[#This Row],[Product]],Table2[[#This Row],[Units Sold]],Table2[[#This Row],[Revenue]],Table2[[#This Row],[Cost]])</f>
        <v>United StatesChocolate Chip2992149605984</v>
      </c>
      <c r="B434" s="1" t="s">
        <v>18</v>
      </c>
      <c r="C434" s="6" t="s">
        <v>9</v>
      </c>
      <c r="D434" s="7">
        <v>2992</v>
      </c>
      <c r="E434" s="8">
        <v>14960</v>
      </c>
      <c r="F434" s="8">
        <v>5984</v>
      </c>
      <c r="G434" s="8">
        <v>8976</v>
      </c>
      <c r="H434" s="9">
        <v>43891</v>
      </c>
    </row>
    <row r="435" spans="1:8" x14ac:dyDescent="0.2">
      <c r="A435" s="1" t="str">
        <f>CONCATENATE(Table2[[#This Row],[Country]],Table2[[#This Row],[Product]],Table2[[#This Row],[Units Sold]],Table2[[#This Row],[Revenue]],Table2[[#This Row],[Cost]])</f>
        <v>United StatesChocolate Chip2327116354654</v>
      </c>
      <c r="B435" s="1" t="s">
        <v>18</v>
      </c>
      <c r="C435" s="6" t="s">
        <v>9</v>
      </c>
      <c r="D435" s="7">
        <v>2327</v>
      </c>
      <c r="E435" s="8">
        <v>11635</v>
      </c>
      <c r="F435" s="8">
        <v>4654</v>
      </c>
      <c r="G435" s="8">
        <v>6981</v>
      </c>
      <c r="H435" s="9">
        <v>43952</v>
      </c>
    </row>
    <row r="436" spans="1:8" x14ac:dyDescent="0.2">
      <c r="A436" s="1" t="str">
        <f>CONCATENATE(Table2[[#This Row],[Country]],Table2[[#This Row],[Product]],Table2[[#This Row],[Units Sold]],Table2[[#This Row],[Revenue]],Table2[[#This Row],[Cost]])</f>
        <v>United StatesChocolate Chip99149551982</v>
      </c>
      <c r="B436" s="1" t="s">
        <v>18</v>
      </c>
      <c r="C436" s="6" t="s">
        <v>9</v>
      </c>
      <c r="D436" s="7">
        <v>991</v>
      </c>
      <c r="E436" s="8">
        <v>4955</v>
      </c>
      <c r="F436" s="8">
        <v>1982</v>
      </c>
      <c r="G436" s="8">
        <v>2973</v>
      </c>
      <c r="H436" s="9">
        <v>43983</v>
      </c>
    </row>
    <row r="437" spans="1:8" x14ac:dyDescent="0.2">
      <c r="A437" s="1" t="str">
        <f>CONCATENATE(Table2[[#This Row],[Country]],Table2[[#This Row],[Product]],Table2[[#This Row],[Units Sold]],Table2[[#This Row],[Revenue]],Table2[[#This Row],[Cost]])</f>
        <v>United StatesChocolate Chip60230101204</v>
      </c>
      <c r="B437" s="1" t="s">
        <v>18</v>
      </c>
      <c r="C437" s="6" t="s">
        <v>9</v>
      </c>
      <c r="D437" s="7">
        <v>602</v>
      </c>
      <c r="E437" s="8">
        <v>3010</v>
      </c>
      <c r="F437" s="8">
        <v>1204</v>
      </c>
      <c r="G437" s="8">
        <v>1806</v>
      </c>
      <c r="H437" s="9">
        <v>43983</v>
      </c>
    </row>
    <row r="438" spans="1:8" x14ac:dyDescent="0.2">
      <c r="A438" s="1" t="str">
        <f>CONCATENATE(Table2[[#This Row],[Country]],Table2[[#This Row],[Product]],Table2[[#This Row],[Units Sold]],Table2[[#This Row],[Revenue]],Table2[[#This Row],[Cost]])</f>
        <v>United StatesChocolate Chip86143051722</v>
      </c>
      <c r="B438" s="1" t="s">
        <v>18</v>
      </c>
      <c r="C438" s="6" t="s">
        <v>9</v>
      </c>
      <c r="D438" s="7">
        <v>861</v>
      </c>
      <c r="E438" s="8">
        <v>4305</v>
      </c>
      <c r="F438" s="8">
        <v>1722</v>
      </c>
      <c r="G438" s="8">
        <v>2583</v>
      </c>
      <c r="H438" s="9">
        <v>44105</v>
      </c>
    </row>
    <row r="439" spans="1:8" x14ac:dyDescent="0.2">
      <c r="A439" s="1" t="str">
        <f>CONCATENATE(Table2[[#This Row],[Country]],Table2[[#This Row],[Product]],Table2[[#This Row],[Units Sold]],Table2[[#This Row],[Revenue]],Table2[[#This Row],[Cost]])</f>
        <v>United StatesChocolate Chip2663133155326</v>
      </c>
      <c r="B439" s="1" t="s">
        <v>18</v>
      </c>
      <c r="C439" s="6" t="s">
        <v>9</v>
      </c>
      <c r="D439" s="7">
        <v>2663</v>
      </c>
      <c r="E439" s="8">
        <v>13315</v>
      </c>
      <c r="F439" s="8">
        <v>5326</v>
      </c>
      <c r="G439" s="8">
        <v>7989</v>
      </c>
      <c r="H439" s="9">
        <v>44166</v>
      </c>
    </row>
    <row r="440" spans="1:8" x14ac:dyDescent="0.2">
      <c r="A440" s="1" t="str">
        <f>CONCATENATE(Table2[[#This Row],[Country]],Table2[[#This Row],[Product]],Table2[[#This Row],[Units Sold]],Table2[[#This Row],[Revenue]],Table2[[#This Row],[Cost]])</f>
        <v>United StatesChocolate Chip2198109904396</v>
      </c>
      <c r="B440" s="1" t="s">
        <v>18</v>
      </c>
      <c r="C440" s="6" t="s">
        <v>9</v>
      </c>
      <c r="D440" s="7">
        <v>2198</v>
      </c>
      <c r="E440" s="8">
        <v>10990</v>
      </c>
      <c r="F440" s="8">
        <v>4396</v>
      </c>
      <c r="G440" s="8">
        <v>6594</v>
      </c>
      <c r="H440" s="9">
        <v>44044</v>
      </c>
    </row>
    <row r="441" spans="1:8" x14ac:dyDescent="0.2">
      <c r="A441" s="1" t="str">
        <f>CONCATENATE(Table2[[#This Row],[Country]],Table2[[#This Row],[Product]],Table2[[#This Row],[Units Sold]],Table2[[#This Row],[Revenue]],Table2[[#This Row],[Cost]])</f>
        <v>United StatesChocolate Chip115357652306</v>
      </c>
      <c r="B441" s="1" t="s">
        <v>18</v>
      </c>
      <c r="C441" s="6" t="s">
        <v>9</v>
      </c>
      <c r="D441" s="7">
        <v>1153</v>
      </c>
      <c r="E441" s="8">
        <v>5765</v>
      </c>
      <c r="F441" s="8">
        <v>2306</v>
      </c>
      <c r="G441" s="8">
        <v>3459</v>
      </c>
      <c r="H441" s="9">
        <v>44105</v>
      </c>
    </row>
    <row r="442" spans="1:8" x14ac:dyDescent="0.2">
      <c r="A442" s="1" t="str">
        <f>CONCATENATE(Table2[[#This Row],[Country]],Table2[[#This Row],[Product]],Table2[[#This Row],[Units Sold]],Table2[[#This Row],[Revenue]],Table2[[#This Row],[Cost]])</f>
        <v>United StatesChocolate Chip67833901356</v>
      </c>
      <c r="B442" s="1" t="s">
        <v>18</v>
      </c>
      <c r="C442" s="6" t="s">
        <v>9</v>
      </c>
      <c r="D442" s="7">
        <v>678</v>
      </c>
      <c r="E442" s="8">
        <v>3390</v>
      </c>
      <c r="F442" s="8">
        <v>1356</v>
      </c>
      <c r="G442" s="8">
        <v>2034</v>
      </c>
      <c r="H442" s="9">
        <v>44044</v>
      </c>
    </row>
    <row r="443" spans="1:8" x14ac:dyDescent="0.2">
      <c r="A443" s="1" t="str">
        <f>CONCATENATE(Table2[[#This Row],[Country]],Table2[[#This Row],[Product]],Table2[[#This Row],[Units Sold]],Table2[[#This Row],[Revenue]],Table2[[#This Row],[Cost]])</f>
        <v>United StatesChocolate Chip3675183757350</v>
      </c>
      <c r="B443" s="1" t="s">
        <v>18</v>
      </c>
      <c r="C443" s="6" t="s">
        <v>9</v>
      </c>
      <c r="D443" s="7">
        <v>3675</v>
      </c>
      <c r="E443" s="8">
        <v>18375</v>
      </c>
      <c r="F443" s="8">
        <v>7350</v>
      </c>
      <c r="G443" s="8">
        <v>11025</v>
      </c>
      <c r="H443" s="9">
        <v>43922</v>
      </c>
    </row>
    <row r="444" spans="1:8" x14ac:dyDescent="0.2">
      <c r="A444" s="1" t="str">
        <f>CONCATENATE(Table2[[#This Row],[Country]],Table2[[#This Row],[Product]],Table2[[#This Row],[Units Sold]],Table2[[#This Row],[Revenue]],Table2[[#This Row],[Cost]])</f>
        <v>United StatesChocolate Chip2797139855594</v>
      </c>
      <c r="B444" s="1" t="s">
        <v>18</v>
      </c>
      <c r="C444" s="6" t="s">
        <v>9</v>
      </c>
      <c r="D444" s="7">
        <v>2797</v>
      </c>
      <c r="E444" s="8">
        <v>13985</v>
      </c>
      <c r="F444" s="8">
        <v>5594</v>
      </c>
      <c r="G444" s="8">
        <v>8391</v>
      </c>
      <c r="H444" s="9">
        <v>44166</v>
      </c>
    </row>
    <row r="445" spans="1:8" x14ac:dyDescent="0.2">
      <c r="A445" s="1" t="str">
        <f>CONCATENATE(Table2[[#This Row],[Country]],Table2[[#This Row],[Product]],Table2[[#This Row],[Units Sold]],Table2[[#This Row],[Revenue]],Table2[[#This Row],[Cost]])</f>
        <v>United StatesChocolate Chip97348651946</v>
      </c>
      <c r="B445" s="1" t="s">
        <v>18</v>
      </c>
      <c r="C445" s="6" t="s">
        <v>9</v>
      </c>
      <c r="D445" s="7">
        <v>973</v>
      </c>
      <c r="E445" s="8">
        <v>4865</v>
      </c>
      <c r="F445" s="8">
        <v>1946</v>
      </c>
      <c r="G445" s="8">
        <v>2919</v>
      </c>
      <c r="H445" s="9">
        <v>43891</v>
      </c>
    </row>
    <row r="446" spans="1:8" x14ac:dyDescent="0.2">
      <c r="A446" s="1" t="str">
        <f>CONCATENATE(Table2[[#This Row],[Country]],Table2[[#This Row],[Product]],Table2[[#This Row],[Units Sold]],Table2[[#This Row],[Revenue]],Table2[[#This Row],[Cost]])</f>
        <v>United StatesChocolate Chip3495174756990</v>
      </c>
      <c r="B446" s="1" t="s">
        <v>18</v>
      </c>
      <c r="C446" s="6" t="s">
        <v>9</v>
      </c>
      <c r="D446" s="7">
        <v>3495</v>
      </c>
      <c r="E446" s="8">
        <v>17475</v>
      </c>
      <c r="F446" s="8">
        <v>6990</v>
      </c>
      <c r="G446" s="8">
        <v>10485</v>
      </c>
      <c r="H446" s="9">
        <v>43831</v>
      </c>
    </row>
    <row r="447" spans="1:8" x14ac:dyDescent="0.2">
      <c r="A447" s="1" t="str">
        <f>CONCATENATE(Table2[[#This Row],[Country]],Table2[[#This Row],[Product]],Table2[[#This Row],[Units Sold]],Table2[[#This Row],[Revenue]],Table2[[#This Row],[Cost]])</f>
        <v>United StatesChocolate Chip143971952878</v>
      </c>
      <c r="B447" s="1" t="s">
        <v>18</v>
      </c>
      <c r="C447" s="6" t="s">
        <v>9</v>
      </c>
      <c r="D447" s="7">
        <v>1439</v>
      </c>
      <c r="E447" s="8">
        <v>7195</v>
      </c>
      <c r="F447" s="8">
        <v>2878</v>
      </c>
      <c r="G447" s="8">
        <v>4317</v>
      </c>
      <c r="H447" s="9">
        <v>43831</v>
      </c>
    </row>
    <row r="448" spans="1:8" x14ac:dyDescent="0.2">
      <c r="A448" s="1" t="str">
        <f>CONCATENATE(Table2[[#This Row],[Country]],Table2[[#This Row],[Product]],Table2[[#This Row],[Units Sold]],Table2[[#This Row],[Revenue]],Table2[[#This Row],[Cost]])</f>
        <v>United StatesChocolate Chip2641132055282</v>
      </c>
      <c r="B448" s="1" t="s">
        <v>18</v>
      </c>
      <c r="C448" s="6" t="s">
        <v>9</v>
      </c>
      <c r="D448" s="7">
        <v>2641</v>
      </c>
      <c r="E448" s="8">
        <v>13205</v>
      </c>
      <c r="F448" s="8">
        <v>5282</v>
      </c>
      <c r="G448" s="8">
        <v>7923</v>
      </c>
      <c r="H448" s="9">
        <v>43862</v>
      </c>
    </row>
    <row r="449" spans="1:8" x14ac:dyDescent="0.2">
      <c r="A449" s="1" t="str">
        <f>CONCATENATE(Table2[[#This Row],[Country]],Table2[[#This Row],[Product]],Table2[[#This Row],[Units Sold]],Table2[[#This Row],[Revenue]],Table2[[#This Row],[Cost]])</f>
        <v>United StatesChocolate Chip2641132055282</v>
      </c>
      <c r="B449" s="1" t="s">
        <v>18</v>
      </c>
      <c r="C449" s="6" t="s">
        <v>9</v>
      </c>
      <c r="D449" s="7">
        <v>2641</v>
      </c>
      <c r="E449" s="8">
        <v>13205</v>
      </c>
      <c r="F449" s="8">
        <v>5282</v>
      </c>
      <c r="G449" s="8">
        <v>7923</v>
      </c>
      <c r="H449" s="9">
        <v>43862</v>
      </c>
    </row>
    <row r="450" spans="1:8" x14ac:dyDescent="0.2">
      <c r="A450" s="1" t="str">
        <f>CONCATENATE(Table2[[#This Row],[Country]],Table2[[#This Row],[Product]],Table2[[#This Row],[Units Sold]],Table2[[#This Row],[Revenue]],Table2[[#This Row],[Cost]])</f>
        <v>United StatesChocolate Chip176788353534</v>
      </c>
      <c r="B450" s="1" t="s">
        <v>18</v>
      </c>
      <c r="C450" s="6" t="s">
        <v>9</v>
      </c>
      <c r="D450" s="7">
        <v>1767</v>
      </c>
      <c r="E450" s="8">
        <v>8835</v>
      </c>
      <c r="F450" s="8">
        <v>3534</v>
      </c>
      <c r="G450" s="8">
        <v>5301</v>
      </c>
      <c r="H450" s="9">
        <v>44075</v>
      </c>
    </row>
    <row r="451" spans="1:8" x14ac:dyDescent="0.2">
      <c r="A451" s="1" t="str">
        <f>CONCATENATE(Table2[[#This Row],[Country]],Table2[[#This Row],[Product]],Table2[[#This Row],[Units Sold]],Table2[[#This Row],[Revenue]],Table2[[#This Row],[Cost]])</f>
        <v>United StatesChocolate Chip2914145705828</v>
      </c>
      <c r="B451" s="1" t="s">
        <v>18</v>
      </c>
      <c r="C451" s="6" t="s">
        <v>9</v>
      </c>
      <c r="D451" s="7">
        <v>2914</v>
      </c>
      <c r="E451" s="8">
        <v>14570</v>
      </c>
      <c r="F451" s="8">
        <v>5828</v>
      </c>
      <c r="G451" s="8">
        <v>8742</v>
      </c>
      <c r="H451" s="9">
        <v>44105</v>
      </c>
    </row>
    <row r="452" spans="1:8" x14ac:dyDescent="0.2">
      <c r="A452" s="1" t="str">
        <f>CONCATENATE(Table2[[#This Row],[Country]],Table2[[#This Row],[Product]],Table2[[#This Row],[Units Sold]],Table2[[#This Row],[Revenue]],Table2[[#This Row],[Cost]])</f>
        <v>United StatesChocolate Chip117758852354</v>
      </c>
      <c r="B452" s="1" t="s">
        <v>18</v>
      </c>
      <c r="C452" s="6" t="s">
        <v>9</v>
      </c>
      <c r="D452" s="7">
        <v>1177</v>
      </c>
      <c r="E452" s="8">
        <v>5885</v>
      </c>
      <c r="F452" s="8">
        <v>2354</v>
      </c>
      <c r="G452" s="8">
        <v>3531</v>
      </c>
      <c r="H452" s="9">
        <v>44136</v>
      </c>
    </row>
    <row r="453" spans="1:8" x14ac:dyDescent="0.2">
      <c r="A453" s="1" t="str">
        <f>CONCATENATE(Table2[[#This Row],[Country]],Table2[[#This Row],[Product]],Table2[[#This Row],[Units Sold]],Table2[[#This Row],[Revenue]],Table2[[#This Row],[Cost]])</f>
        <v>United StatesChocolate Chip91445701828</v>
      </c>
      <c r="B453" s="1" t="s">
        <v>18</v>
      </c>
      <c r="C453" s="6" t="s">
        <v>9</v>
      </c>
      <c r="D453" s="7">
        <v>914</v>
      </c>
      <c r="E453" s="8">
        <v>4570</v>
      </c>
      <c r="F453" s="8">
        <v>1828</v>
      </c>
      <c r="G453" s="8">
        <v>2742</v>
      </c>
      <c r="H453" s="9">
        <v>44166</v>
      </c>
    </row>
    <row r="454" spans="1:8" x14ac:dyDescent="0.2">
      <c r="A454" s="1" t="str">
        <f>CONCATENATE(Table2[[#This Row],[Country]],Table2[[#This Row],[Product]],Table2[[#This Row],[Units Sold]],Table2[[#This Row],[Revenue]],Table2[[#This Row],[Cost]])</f>
        <v>United StatesFortune Cookie615615123</v>
      </c>
      <c r="B454" s="1" t="s">
        <v>18</v>
      </c>
      <c r="C454" s="6" t="s">
        <v>10</v>
      </c>
      <c r="D454" s="7">
        <v>615</v>
      </c>
      <c r="E454" s="8">
        <v>615</v>
      </c>
      <c r="F454" s="8">
        <v>123</v>
      </c>
      <c r="G454" s="8">
        <v>492</v>
      </c>
      <c r="H454" s="9">
        <v>44166</v>
      </c>
    </row>
    <row r="455" spans="1:8" x14ac:dyDescent="0.2">
      <c r="A455" s="1" t="str">
        <f>CONCATENATE(Table2[[#This Row],[Country]],Table2[[#This Row],[Product]],Table2[[#This Row],[Units Sold]],Table2[[#This Row],[Revenue]],Table2[[#This Row],[Cost]])</f>
        <v>United StatesFortune Cookie23012301460.2</v>
      </c>
      <c r="B455" s="1" t="s">
        <v>18</v>
      </c>
      <c r="C455" s="6" t="s">
        <v>10</v>
      </c>
      <c r="D455" s="7">
        <v>2301</v>
      </c>
      <c r="E455" s="8">
        <v>2301</v>
      </c>
      <c r="F455" s="8">
        <v>460.20000000000005</v>
      </c>
      <c r="G455" s="8">
        <v>1840.8</v>
      </c>
      <c r="H455" s="9">
        <v>43922</v>
      </c>
    </row>
    <row r="456" spans="1:8" x14ac:dyDescent="0.2">
      <c r="A456" s="1" t="str">
        <f>CONCATENATE(Table2[[#This Row],[Country]],Table2[[#This Row],[Product]],Table2[[#This Row],[Units Sold]],Table2[[#This Row],[Revenue]],Table2[[#This Row],[Cost]])</f>
        <v>United StatesFortune Cookie11421142228.4</v>
      </c>
      <c r="B456" s="1" t="s">
        <v>18</v>
      </c>
      <c r="C456" s="6" t="s">
        <v>10</v>
      </c>
      <c r="D456" s="7">
        <v>1142</v>
      </c>
      <c r="E456" s="8">
        <v>1142</v>
      </c>
      <c r="F456" s="8">
        <v>228.4</v>
      </c>
      <c r="G456" s="8">
        <v>913.6</v>
      </c>
      <c r="H456" s="9">
        <v>43983</v>
      </c>
    </row>
    <row r="457" spans="1:8" x14ac:dyDescent="0.2">
      <c r="A457" s="1" t="str">
        <f>CONCATENATE(Table2[[#This Row],[Country]],Table2[[#This Row],[Product]],Table2[[#This Row],[Units Sold]],Table2[[#This Row],[Revenue]],Table2[[#This Row],[Cost]])</f>
        <v>United StatesFortune Cookie15661566313.2</v>
      </c>
      <c r="B457" s="1" t="s">
        <v>18</v>
      </c>
      <c r="C457" s="6" t="s">
        <v>10</v>
      </c>
      <c r="D457" s="7">
        <v>1566</v>
      </c>
      <c r="E457" s="8">
        <v>1566</v>
      </c>
      <c r="F457" s="8">
        <v>313.20000000000005</v>
      </c>
      <c r="G457" s="8">
        <v>1252.8</v>
      </c>
      <c r="H457" s="9">
        <v>44105</v>
      </c>
    </row>
    <row r="458" spans="1:8" x14ac:dyDescent="0.2">
      <c r="A458" s="1" t="str">
        <f>CONCATENATE(Table2[[#This Row],[Country]],Table2[[#This Row],[Product]],Table2[[#This Row],[Units Sold]],Table2[[#This Row],[Revenue]],Table2[[#This Row],[Cost]])</f>
        <v>United StatesFortune Cookie36273627725.4</v>
      </c>
      <c r="B458" s="1" t="s">
        <v>18</v>
      </c>
      <c r="C458" s="6" t="s">
        <v>10</v>
      </c>
      <c r="D458" s="7">
        <v>3627</v>
      </c>
      <c r="E458" s="8">
        <v>3627</v>
      </c>
      <c r="F458" s="8">
        <v>725.40000000000009</v>
      </c>
      <c r="G458" s="8">
        <v>2901.6</v>
      </c>
      <c r="H458" s="9">
        <v>44013</v>
      </c>
    </row>
    <row r="459" spans="1:8" x14ac:dyDescent="0.2">
      <c r="A459" s="1" t="str">
        <f>CONCATENATE(Table2[[#This Row],[Country]],Table2[[#This Row],[Product]],Table2[[#This Row],[Units Sold]],Table2[[#This Row],[Revenue]],Table2[[#This Row],[Cost]])</f>
        <v>United StatesFortune Cookie27232723544.6</v>
      </c>
      <c r="B459" s="1" t="s">
        <v>18</v>
      </c>
      <c r="C459" s="6" t="s">
        <v>10</v>
      </c>
      <c r="D459" s="7">
        <v>2723</v>
      </c>
      <c r="E459" s="8">
        <v>2723</v>
      </c>
      <c r="F459" s="8">
        <v>544.6</v>
      </c>
      <c r="G459" s="8">
        <v>2178.4</v>
      </c>
      <c r="H459" s="9">
        <v>44136</v>
      </c>
    </row>
    <row r="460" spans="1:8" x14ac:dyDescent="0.2">
      <c r="A460" s="1" t="str">
        <f>CONCATENATE(Table2[[#This Row],[Country]],Table2[[#This Row],[Product]],Table2[[#This Row],[Units Sold]],Table2[[#This Row],[Revenue]],Table2[[#This Row],[Cost]])</f>
        <v>United StatesFortune Cookie12821282256.4</v>
      </c>
      <c r="B460" s="1" t="s">
        <v>18</v>
      </c>
      <c r="C460" s="6" t="s">
        <v>10</v>
      </c>
      <c r="D460" s="7">
        <v>1282</v>
      </c>
      <c r="E460" s="8">
        <v>1282</v>
      </c>
      <c r="F460" s="8">
        <v>256.40000000000003</v>
      </c>
      <c r="G460" s="8">
        <v>1025.5999999999999</v>
      </c>
      <c r="H460" s="9">
        <v>43983</v>
      </c>
    </row>
    <row r="461" spans="1:8" x14ac:dyDescent="0.2">
      <c r="A461" s="1" t="str">
        <f>CONCATENATE(Table2[[#This Row],[Country]],Table2[[#This Row],[Product]],Table2[[#This Row],[Units Sold]],Table2[[#This Row],[Revenue]],Table2[[#This Row],[Cost]])</f>
        <v>United StatesFortune Cookie27972797559.4</v>
      </c>
      <c r="B461" s="1" t="s">
        <v>18</v>
      </c>
      <c r="C461" s="6" t="s">
        <v>10</v>
      </c>
      <c r="D461" s="7">
        <v>2797</v>
      </c>
      <c r="E461" s="8">
        <v>2797</v>
      </c>
      <c r="F461" s="8">
        <v>559.4</v>
      </c>
      <c r="G461" s="8">
        <v>2237.6</v>
      </c>
      <c r="H461" s="9">
        <v>44166</v>
      </c>
    </row>
    <row r="462" spans="1:8" x14ac:dyDescent="0.2">
      <c r="A462" s="1" t="str">
        <f>CONCATENATE(Table2[[#This Row],[Country]],Table2[[#This Row],[Product]],Table2[[#This Row],[Units Sold]],Table2[[#This Row],[Revenue]],Table2[[#This Row],[Cost]])</f>
        <v>United StatesFortune Cookie23282328465.6</v>
      </c>
      <c r="B462" s="1" t="s">
        <v>18</v>
      </c>
      <c r="C462" s="6" t="s">
        <v>10</v>
      </c>
      <c r="D462" s="7">
        <v>2328</v>
      </c>
      <c r="E462" s="8">
        <v>2328</v>
      </c>
      <c r="F462" s="8">
        <v>465.6</v>
      </c>
      <c r="G462" s="8">
        <v>1862.4</v>
      </c>
      <c r="H462" s="9">
        <v>44075</v>
      </c>
    </row>
    <row r="463" spans="1:8" x14ac:dyDescent="0.2">
      <c r="A463" s="1" t="str">
        <f>CONCATENATE(Table2[[#This Row],[Country]],Table2[[#This Row],[Product]],Table2[[#This Row],[Units Sold]],Table2[[#This Row],[Revenue]],Table2[[#This Row],[Cost]])</f>
        <v>United StatesFortune Cookie23132313462.6</v>
      </c>
      <c r="B463" s="1" t="s">
        <v>18</v>
      </c>
      <c r="C463" s="6" t="s">
        <v>10</v>
      </c>
      <c r="D463" s="7">
        <v>2313</v>
      </c>
      <c r="E463" s="8">
        <v>2313</v>
      </c>
      <c r="F463" s="8">
        <v>462.6</v>
      </c>
      <c r="G463" s="8">
        <v>1850.4</v>
      </c>
      <c r="H463" s="9">
        <v>43952</v>
      </c>
    </row>
    <row r="464" spans="1:8" x14ac:dyDescent="0.2">
      <c r="A464" s="1" t="str">
        <f>CONCATENATE(Table2[[#This Row],[Country]],Table2[[#This Row],[Product]],Table2[[#This Row],[Units Sold]],Table2[[#This Row],[Revenue]],Table2[[#This Row],[Cost]])</f>
        <v>United StatesFortune Cookie677677135.4</v>
      </c>
      <c r="B464" s="1" t="s">
        <v>18</v>
      </c>
      <c r="C464" s="6" t="s">
        <v>10</v>
      </c>
      <c r="D464" s="7">
        <v>677</v>
      </c>
      <c r="E464" s="8">
        <v>677</v>
      </c>
      <c r="F464" s="8">
        <v>135.4</v>
      </c>
      <c r="G464" s="8">
        <v>541.6</v>
      </c>
      <c r="H464" s="9">
        <v>43891</v>
      </c>
    </row>
    <row r="465" spans="1:8" x14ac:dyDescent="0.2">
      <c r="A465" s="1" t="str">
        <f>CONCATENATE(Table2[[#This Row],[Country]],Table2[[#This Row],[Product]],Table2[[#This Row],[Units Sold]],Table2[[#This Row],[Revenue]],Table2[[#This Row],[Cost]])</f>
        <v>United StatesFortune Cookie983983196.6</v>
      </c>
      <c r="B465" s="1" t="s">
        <v>18</v>
      </c>
      <c r="C465" s="6" t="s">
        <v>10</v>
      </c>
      <c r="D465" s="7">
        <v>983</v>
      </c>
      <c r="E465" s="8">
        <v>983</v>
      </c>
      <c r="F465" s="8">
        <v>196.60000000000002</v>
      </c>
      <c r="G465" s="8">
        <v>786.4</v>
      </c>
      <c r="H465" s="9">
        <v>43831</v>
      </c>
    </row>
    <row r="466" spans="1:8" x14ac:dyDescent="0.2">
      <c r="A466" s="1" t="str">
        <f>CONCATENATE(Table2[[#This Row],[Country]],Table2[[#This Row],[Product]],Table2[[#This Row],[Units Sold]],Table2[[#This Row],[Revenue]],Table2[[#This Row],[Cost]])</f>
        <v>United StatesFortune Cookie12981298259.6</v>
      </c>
      <c r="B466" s="1" t="s">
        <v>18</v>
      </c>
      <c r="C466" s="6" t="s">
        <v>10</v>
      </c>
      <c r="D466" s="7">
        <v>1298</v>
      </c>
      <c r="E466" s="8">
        <v>1298</v>
      </c>
      <c r="F466" s="8">
        <v>259.60000000000002</v>
      </c>
      <c r="G466" s="8">
        <v>1038.4000000000001</v>
      </c>
      <c r="H466" s="9">
        <v>43862</v>
      </c>
    </row>
    <row r="467" spans="1:8" x14ac:dyDescent="0.2">
      <c r="A467" s="1" t="str">
        <f>CONCATENATE(Table2[[#This Row],[Country]],Table2[[#This Row],[Product]],Table2[[#This Row],[Units Sold]],Table2[[#This Row],[Revenue]],Table2[[#This Row],[Cost]])</f>
        <v>United StatesOatmeal Raisin195397654296.6</v>
      </c>
      <c r="B467" s="1" t="s">
        <v>18</v>
      </c>
      <c r="C467" s="6" t="s">
        <v>11</v>
      </c>
      <c r="D467" s="7">
        <v>1953</v>
      </c>
      <c r="E467" s="8">
        <v>9765</v>
      </c>
      <c r="F467" s="8">
        <v>4296.6000000000004</v>
      </c>
      <c r="G467" s="8">
        <v>5468.4</v>
      </c>
      <c r="H467" s="9">
        <v>43922</v>
      </c>
    </row>
    <row r="468" spans="1:8" x14ac:dyDescent="0.2">
      <c r="A468" s="1" t="str">
        <f>CONCATENATE(Table2[[#This Row],[Country]],Table2[[#This Row],[Product]],Table2[[#This Row],[Units Sold]],Table2[[#This Row],[Revenue]],Table2[[#This Row],[Cost]])</f>
        <v>United StatesOatmeal Raisin2141107054710.2</v>
      </c>
      <c r="B468" s="1" t="s">
        <v>18</v>
      </c>
      <c r="C468" s="6" t="s">
        <v>11</v>
      </c>
      <c r="D468" s="7">
        <v>2141</v>
      </c>
      <c r="E468" s="8">
        <v>10705</v>
      </c>
      <c r="F468" s="8">
        <v>4710.2000000000007</v>
      </c>
      <c r="G468" s="8">
        <v>5994.7999999999993</v>
      </c>
      <c r="H468" s="9">
        <v>44044</v>
      </c>
    </row>
    <row r="469" spans="1:8" x14ac:dyDescent="0.2">
      <c r="A469" s="1" t="str">
        <f>CONCATENATE(Table2[[#This Row],[Country]],Table2[[#This Row],[Product]],Table2[[#This Row],[Units Sold]],Table2[[#This Row],[Revenue]],Table2[[#This Row],[Cost]])</f>
        <v>United StatesOatmeal Raisin114357152514.6</v>
      </c>
      <c r="B469" s="1" t="s">
        <v>18</v>
      </c>
      <c r="C469" s="6" t="s">
        <v>11</v>
      </c>
      <c r="D469" s="7">
        <v>1143</v>
      </c>
      <c r="E469" s="8">
        <v>5715</v>
      </c>
      <c r="F469" s="8">
        <v>2514.6000000000004</v>
      </c>
      <c r="G469" s="8">
        <v>3200.3999999999996</v>
      </c>
      <c r="H469" s="9">
        <v>44105</v>
      </c>
    </row>
    <row r="470" spans="1:8" x14ac:dyDescent="0.2">
      <c r="A470" s="1" t="str">
        <f>CONCATENATE(Table2[[#This Row],[Country]],Table2[[#This Row],[Product]],Table2[[#This Row],[Units Sold]],Table2[[#This Row],[Revenue]],Table2[[#This Row],[Cost]])</f>
        <v>United StatesOatmeal Raisin61530751353</v>
      </c>
      <c r="B470" s="1" t="s">
        <v>18</v>
      </c>
      <c r="C470" s="6" t="s">
        <v>11</v>
      </c>
      <c r="D470" s="7">
        <v>615</v>
      </c>
      <c r="E470" s="8">
        <v>3075</v>
      </c>
      <c r="F470" s="8">
        <v>1353</v>
      </c>
      <c r="G470" s="8">
        <v>1722</v>
      </c>
      <c r="H470" s="9">
        <v>44166</v>
      </c>
    </row>
    <row r="471" spans="1:8" x14ac:dyDescent="0.2">
      <c r="A471" s="1" t="str">
        <f>CONCATENATE(Table2[[#This Row],[Country]],Table2[[#This Row],[Product]],Table2[[#This Row],[Units Sold]],Table2[[#This Row],[Revenue]],Table2[[#This Row],[Cost]])</f>
        <v>United StatesOatmeal Raisin123661802719.2</v>
      </c>
      <c r="B471" s="1" t="s">
        <v>18</v>
      </c>
      <c r="C471" s="6" t="s">
        <v>11</v>
      </c>
      <c r="D471" s="7">
        <v>1236</v>
      </c>
      <c r="E471" s="8">
        <v>6180</v>
      </c>
      <c r="F471" s="8">
        <v>2719.2000000000003</v>
      </c>
      <c r="G471" s="8">
        <v>3460.7999999999997</v>
      </c>
      <c r="H471" s="9">
        <v>44136</v>
      </c>
    </row>
    <row r="472" spans="1:8" x14ac:dyDescent="0.2">
      <c r="A472" s="1" t="str">
        <f>CONCATENATE(Table2[[#This Row],[Country]],Table2[[#This Row],[Product]],Table2[[#This Row],[Units Sold]],Table2[[#This Row],[Revenue]],Table2[[#This Row],[Cost]])</f>
        <v>United StatesOatmeal Raisin137268603018.4</v>
      </c>
      <c r="B472" s="1" t="s">
        <v>18</v>
      </c>
      <c r="C472" s="6" t="s">
        <v>11</v>
      </c>
      <c r="D472" s="7">
        <v>1372</v>
      </c>
      <c r="E472" s="8">
        <v>6860</v>
      </c>
      <c r="F472" s="8">
        <v>3018.4</v>
      </c>
      <c r="G472" s="8">
        <v>3841.6</v>
      </c>
      <c r="H472" s="9">
        <v>44166</v>
      </c>
    </row>
    <row r="473" spans="1:8" x14ac:dyDescent="0.2">
      <c r="A473" s="1" t="str">
        <f>CONCATENATE(Table2[[#This Row],[Country]],Table2[[#This Row],[Product]],Table2[[#This Row],[Units Sold]],Table2[[#This Row],[Revenue]],Table2[[#This Row],[Cost]])</f>
        <v>United StatesOatmeal Raisin128264102820.4</v>
      </c>
      <c r="B473" s="1" t="s">
        <v>18</v>
      </c>
      <c r="C473" s="6" t="s">
        <v>11</v>
      </c>
      <c r="D473" s="7">
        <v>1282</v>
      </c>
      <c r="E473" s="8">
        <v>6410</v>
      </c>
      <c r="F473" s="8">
        <v>2820.4</v>
      </c>
      <c r="G473" s="8">
        <v>3589.6</v>
      </c>
      <c r="H473" s="9">
        <v>43983</v>
      </c>
    </row>
    <row r="474" spans="1:8" x14ac:dyDescent="0.2">
      <c r="A474" s="1" t="str">
        <f>CONCATENATE(Table2[[#This Row],[Country]],Table2[[#This Row],[Product]],Table2[[#This Row],[Units Sold]],Table2[[#This Row],[Revenue]],Table2[[#This Row],[Cost]])</f>
        <v>United StatesOatmeal Raisin2907145356395.4</v>
      </c>
      <c r="B474" s="1" t="s">
        <v>18</v>
      </c>
      <c r="C474" s="6" t="s">
        <v>11</v>
      </c>
      <c r="D474" s="7">
        <v>2907</v>
      </c>
      <c r="E474" s="8">
        <v>14535</v>
      </c>
      <c r="F474" s="8">
        <v>6395.4000000000005</v>
      </c>
      <c r="G474" s="8">
        <v>8139.5999999999995</v>
      </c>
      <c r="H474" s="9">
        <v>43983</v>
      </c>
    </row>
    <row r="475" spans="1:8" x14ac:dyDescent="0.2">
      <c r="A475" s="1" t="str">
        <f>CONCATENATE(Table2[[#This Row],[Country]],Table2[[#This Row],[Product]],Table2[[#This Row],[Units Sold]],Table2[[#This Row],[Revenue]],Table2[[#This Row],[Cost]])</f>
        <v>United StatesOatmeal Raisin2071103554556.2</v>
      </c>
      <c r="B475" s="1" t="s">
        <v>18</v>
      </c>
      <c r="C475" s="6" t="s">
        <v>11</v>
      </c>
      <c r="D475" s="7">
        <v>2071</v>
      </c>
      <c r="E475" s="8">
        <v>10355</v>
      </c>
      <c r="F475" s="8">
        <v>4556.2000000000007</v>
      </c>
      <c r="G475" s="8">
        <v>5798.7999999999993</v>
      </c>
      <c r="H475" s="9">
        <v>44075</v>
      </c>
    </row>
    <row r="476" spans="1:8" x14ac:dyDescent="0.2">
      <c r="A476" s="1" t="str">
        <f>CONCATENATE(Table2[[#This Row],[Country]],Table2[[#This Row],[Product]],Table2[[#This Row],[Units Sold]],Table2[[#This Row],[Revenue]],Table2[[#This Row],[Cost]])</f>
        <v>United StatesOatmeal Raisin57928951273.8</v>
      </c>
      <c r="B476" s="1" t="s">
        <v>18</v>
      </c>
      <c r="C476" s="6" t="s">
        <v>11</v>
      </c>
      <c r="D476" s="7">
        <v>579</v>
      </c>
      <c r="E476" s="8">
        <v>2895</v>
      </c>
      <c r="F476" s="8">
        <v>1273.8000000000002</v>
      </c>
      <c r="G476" s="8">
        <v>1621.1999999999998</v>
      </c>
      <c r="H476" s="9">
        <v>43831</v>
      </c>
    </row>
    <row r="477" spans="1:8" x14ac:dyDescent="0.2">
      <c r="A477" s="1" t="str">
        <f>CONCATENATE(Table2[[#This Row],[Country]],Table2[[#This Row],[Product]],Table2[[#This Row],[Units Sold]],Table2[[#This Row],[Revenue]],Table2[[#This Row],[Cost]])</f>
        <v>United StatesOatmeal Raisin2993149656584.6</v>
      </c>
      <c r="B477" s="1" t="s">
        <v>18</v>
      </c>
      <c r="C477" s="6" t="s">
        <v>11</v>
      </c>
      <c r="D477" s="7">
        <v>2993</v>
      </c>
      <c r="E477" s="8">
        <v>14965</v>
      </c>
      <c r="F477" s="8">
        <v>6584.6</v>
      </c>
      <c r="G477" s="8">
        <v>8380.4</v>
      </c>
      <c r="H477" s="9">
        <v>43891</v>
      </c>
    </row>
    <row r="478" spans="1:8" x14ac:dyDescent="0.2">
      <c r="A478" s="1" t="str">
        <f>CONCATENATE(Table2[[#This Row],[Country]],Table2[[#This Row],[Product]],Table2[[#This Row],[Units Sold]],Table2[[#This Row],[Revenue]],Table2[[#This Row],[Cost]])</f>
        <v>United StatesOatmeal Raisin3200160007040</v>
      </c>
      <c r="B478" s="1" t="s">
        <v>18</v>
      </c>
      <c r="C478" s="6" t="s">
        <v>11</v>
      </c>
      <c r="D478" s="7">
        <v>3200</v>
      </c>
      <c r="E478" s="8">
        <v>16000</v>
      </c>
      <c r="F478" s="8">
        <v>7040.0000000000009</v>
      </c>
      <c r="G478" s="8">
        <v>8960</v>
      </c>
      <c r="H478" s="9">
        <v>44013</v>
      </c>
    </row>
    <row r="479" spans="1:8" x14ac:dyDescent="0.2">
      <c r="A479" s="1" t="str">
        <f>CONCATENATE(Table2[[#This Row],[Country]],Table2[[#This Row],[Product]],Table2[[#This Row],[Units Sold]],Table2[[#This Row],[Revenue]],Table2[[#This Row],[Cost]])</f>
        <v>United StatesOatmeal Raisin2701350594</v>
      </c>
      <c r="B479" s="1" t="s">
        <v>18</v>
      </c>
      <c r="C479" s="6" t="s">
        <v>11</v>
      </c>
      <c r="D479" s="7">
        <v>270</v>
      </c>
      <c r="E479" s="8">
        <v>1350</v>
      </c>
      <c r="F479" s="8">
        <v>594</v>
      </c>
      <c r="G479" s="8">
        <v>756</v>
      </c>
      <c r="H479" s="9">
        <v>43862</v>
      </c>
    </row>
    <row r="480" spans="1:8" x14ac:dyDescent="0.2">
      <c r="A480" s="1" t="str">
        <f>CONCATENATE(Table2[[#This Row],[Country]],Table2[[#This Row],[Product]],Table2[[#This Row],[Units Sold]],Table2[[#This Row],[Revenue]],Table2[[#This Row],[Cost]])</f>
        <v>United StatesOatmeal Raisin2844142206256.8</v>
      </c>
      <c r="B480" s="1" t="s">
        <v>18</v>
      </c>
      <c r="C480" s="6" t="s">
        <v>11</v>
      </c>
      <c r="D480" s="7">
        <v>2844</v>
      </c>
      <c r="E480" s="8">
        <v>14220</v>
      </c>
      <c r="F480" s="8">
        <v>6256.8</v>
      </c>
      <c r="G480" s="8">
        <v>7963.2</v>
      </c>
      <c r="H480" s="9">
        <v>43952</v>
      </c>
    </row>
    <row r="481" spans="1:8" x14ac:dyDescent="0.2">
      <c r="A481" s="1" t="str">
        <f>CONCATENATE(Table2[[#This Row],[Country]],Table2[[#This Row],[Product]],Table2[[#This Row],[Units Sold]],Table2[[#This Row],[Revenue]],Table2[[#This Row],[Cost]])</f>
        <v>United StatesOatmeal Raisin2914145706410.8</v>
      </c>
      <c r="B481" s="1" t="s">
        <v>18</v>
      </c>
      <c r="C481" s="6" t="s">
        <v>11</v>
      </c>
      <c r="D481" s="7">
        <v>2914</v>
      </c>
      <c r="E481" s="8">
        <v>14570</v>
      </c>
      <c r="F481" s="8">
        <v>6410.8</v>
      </c>
      <c r="G481" s="8">
        <v>8159.2</v>
      </c>
      <c r="H481" s="9">
        <v>44105</v>
      </c>
    </row>
    <row r="482" spans="1:8" x14ac:dyDescent="0.2">
      <c r="A482" s="1" t="str">
        <f>CONCATENATE(Table2[[#This Row],[Country]],Table2[[#This Row],[Product]],Table2[[#This Row],[Units Sold]],Table2[[#This Row],[Revenue]],Table2[[#This Row],[Cost]])</f>
        <v>United StatesSnickerdoodle185874322787</v>
      </c>
      <c r="B482" s="1" t="s">
        <v>18</v>
      </c>
      <c r="C482" s="6" t="s">
        <v>12</v>
      </c>
      <c r="D482" s="7">
        <v>1858</v>
      </c>
      <c r="E482" s="8">
        <v>7432</v>
      </c>
      <c r="F482" s="8">
        <v>2787</v>
      </c>
      <c r="G482" s="8">
        <v>4645</v>
      </c>
      <c r="H482" s="9">
        <v>43862</v>
      </c>
    </row>
    <row r="483" spans="1:8" x14ac:dyDescent="0.2">
      <c r="A483" s="1" t="str">
        <f>CONCATENATE(Table2[[#This Row],[Country]],Table2[[#This Row],[Product]],Table2[[#This Row],[Units Sold]],Table2[[#This Row],[Revenue]],Table2[[#This Row],[Cost]])</f>
        <v>United StatesSnickerdoodle2529101163793.5</v>
      </c>
      <c r="B483" s="1" t="s">
        <v>18</v>
      </c>
      <c r="C483" s="6" t="s">
        <v>12</v>
      </c>
      <c r="D483" s="7">
        <v>2529</v>
      </c>
      <c r="E483" s="8">
        <v>10116</v>
      </c>
      <c r="F483" s="8">
        <v>3793.5</v>
      </c>
      <c r="G483" s="8">
        <v>6322.5</v>
      </c>
      <c r="H483" s="9">
        <v>44013</v>
      </c>
    </row>
    <row r="484" spans="1:8" x14ac:dyDescent="0.2">
      <c r="A484" s="1" t="str">
        <f>CONCATENATE(Table2[[#This Row],[Country]],Table2[[#This Row],[Product]],Table2[[#This Row],[Units Sold]],Table2[[#This Row],[Revenue]],Table2[[#This Row],[Cost]])</f>
        <v>United StatesSnickerdoodle194777882920.5</v>
      </c>
      <c r="B484" s="1" t="s">
        <v>18</v>
      </c>
      <c r="C484" s="6" t="s">
        <v>12</v>
      </c>
      <c r="D484" s="7">
        <v>1947</v>
      </c>
      <c r="E484" s="8">
        <v>7788</v>
      </c>
      <c r="F484" s="8">
        <v>2920.5</v>
      </c>
      <c r="G484" s="8">
        <v>4867.5</v>
      </c>
      <c r="H484" s="9">
        <v>44075</v>
      </c>
    </row>
    <row r="485" spans="1:8" x14ac:dyDescent="0.2">
      <c r="A485" s="1" t="str">
        <f>CONCATENATE(Table2[[#This Row],[Country]],Table2[[#This Row],[Product]],Table2[[#This Row],[Units Sold]],Table2[[#This Row],[Revenue]],Table2[[#This Row],[Cost]])</f>
        <v>United StatesSnickerdoodle2741096411</v>
      </c>
      <c r="B485" s="1" t="s">
        <v>18</v>
      </c>
      <c r="C485" s="6" t="s">
        <v>12</v>
      </c>
      <c r="D485" s="7">
        <v>274</v>
      </c>
      <c r="E485" s="8">
        <v>1096</v>
      </c>
      <c r="F485" s="8">
        <v>411</v>
      </c>
      <c r="G485" s="8">
        <v>685</v>
      </c>
      <c r="H485" s="9">
        <v>44166</v>
      </c>
    </row>
    <row r="486" spans="1:8" x14ac:dyDescent="0.2">
      <c r="A486" s="1" t="str">
        <f>CONCATENATE(Table2[[#This Row],[Country]],Table2[[#This Row],[Product]],Table2[[#This Row],[Units Sold]],Table2[[#This Row],[Revenue]],Table2[[#This Row],[Cost]])</f>
        <v>United StatesSnickerdoodle99139641486.5</v>
      </c>
      <c r="B486" s="1" t="s">
        <v>18</v>
      </c>
      <c r="C486" s="6" t="s">
        <v>12</v>
      </c>
      <c r="D486" s="7">
        <v>991</v>
      </c>
      <c r="E486" s="8">
        <v>3964</v>
      </c>
      <c r="F486" s="8">
        <v>1486.5</v>
      </c>
      <c r="G486" s="8">
        <v>2477.5</v>
      </c>
      <c r="H486" s="9">
        <v>43983</v>
      </c>
    </row>
    <row r="487" spans="1:8" x14ac:dyDescent="0.2">
      <c r="A487" s="1" t="str">
        <f>CONCATENATE(Table2[[#This Row],[Country]],Table2[[#This Row],[Product]],Table2[[#This Row],[Units Sold]],Table2[[#This Row],[Revenue]],Table2[[#This Row],[Cost]])</f>
        <v>United StatesSnickerdoodle5702280855</v>
      </c>
      <c r="B487" s="1" t="s">
        <v>18</v>
      </c>
      <c r="C487" s="6" t="s">
        <v>12</v>
      </c>
      <c r="D487" s="7">
        <v>570</v>
      </c>
      <c r="E487" s="8">
        <v>2280</v>
      </c>
      <c r="F487" s="8">
        <v>855</v>
      </c>
      <c r="G487" s="8">
        <v>1425</v>
      </c>
      <c r="H487" s="9">
        <v>44166</v>
      </c>
    </row>
    <row r="488" spans="1:8" x14ac:dyDescent="0.2">
      <c r="A488" s="1" t="str">
        <f>CONCATENATE(Table2[[#This Row],[Country]],Table2[[#This Row],[Product]],Table2[[#This Row],[Units Sold]],Table2[[#This Row],[Revenue]],Table2[[#This Row],[Cost]])</f>
        <v>United StatesSnickerdoodle111844721677</v>
      </c>
      <c r="B488" s="1" t="s">
        <v>18</v>
      </c>
      <c r="C488" s="6" t="s">
        <v>12</v>
      </c>
      <c r="D488" s="7">
        <v>1118</v>
      </c>
      <c r="E488" s="8">
        <v>4472</v>
      </c>
      <c r="F488" s="8">
        <v>1677</v>
      </c>
      <c r="G488" s="8">
        <v>2795</v>
      </c>
      <c r="H488" s="9">
        <v>43831</v>
      </c>
    </row>
    <row r="489" spans="1:8" x14ac:dyDescent="0.2">
      <c r="A489" s="1" t="str">
        <f>CONCATENATE(Table2[[#This Row],[Country]],Table2[[#This Row],[Product]],Table2[[#This Row],[Units Sold]],Table2[[#This Row],[Revenue]],Table2[[#This Row],[Cost]])</f>
        <v>United StatesSnickerdoodle203081203045</v>
      </c>
      <c r="B489" s="1" t="s">
        <v>18</v>
      </c>
      <c r="C489" s="6" t="s">
        <v>12</v>
      </c>
      <c r="D489" s="7">
        <v>2030</v>
      </c>
      <c r="E489" s="8">
        <v>8120</v>
      </c>
      <c r="F489" s="8">
        <v>3045</v>
      </c>
      <c r="G489" s="8">
        <v>5075</v>
      </c>
      <c r="H489" s="9">
        <v>44136</v>
      </c>
    </row>
    <row r="490" spans="1:8" x14ac:dyDescent="0.2">
      <c r="A490" s="1" t="str">
        <f>CONCATENATE(Table2[[#This Row],[Country]],Table2[[#This Row],[Product]],Table2[[#This Row],[Units Sold]],Table2[[#This Row],[Revenue]],Table2[[#This Row],[Cost]])</f>
        <v>United StatesSnickerdoodle203081203045</v>
      </c>
      <c r="B490" s="1" t="s">
        <v>18</v>
      </c>
      <c r="C490" s="6" t="s">
        <v>12</v>
      </c>
      <c r="D490" s="7">
        <v>2030</v>
      </c>
      <c r="E490" s="8">
        <v>8120</v>
      </c>
      <c r="F490" s="8">
        <v>3045</v>
      </c>
      <c r="G490" s="8">
        <v>5075</v>
      </c>
      <c r="H490" s="9">
        <v>44136</v>
      </c>
    </row>
    <row r="491" spans="1:8" x14ac:dyDescent="0.2">
      <c r="A491" s="1" t="str">
        <f>CONCATENATE(Table2[[#This Row],[Country]],Table2[[#This Row],[Product]],Table2[[#This Row],[Units Sold]],Table2[[#This Row],[Revenue]],Table2[[#This Row],[Cost]])</f>
        <v>United StatesSnickerdoodle176170442641.5</v>
      </c>
      <c r="B491" s="1" t="s">
        <v>18</v>
      </c>
      <c r="C491" s="6" t="s">
        <v>12</v>
      </c>
      <c r="D491" s="7">
        <v>1761</v>
      </c>
      <c r="E491" s="8">
        <v>7044</v>
      </c>
      <c r="F491" s="8">
        <v>2641.5</v>
      </c>
      <c r="G491" s="8">
        <v>4402.5</v>
      </c>
      <c r="H491" s="9">
        <v>43891</v>
      </c>
    </row>
    <row r="492" spans="1:8" x14ac:dyDescent="0.2">
      <c r="A492" s="1" t="str">
        <f>CONCATENATE(Table2[[#This Row],[Country]],Table2[[#This Row],[Product]],Table2[[#This Row],[Units Sold]],Table2[[#This Row],[Revenue]],Table2[[#This Row],[Cost]])</f>
        <v>United StatesSnickerdoodle3446137845169</v>
      </c>
      <c r="B492" s="1" t="s">
        <v>18</v>
      </c>
      <c r="C492" s="6" t="s">
        <v>12</v>
      </c>
      <c r="D492" s="7">
        <v>3446</v>
      </c>
      <c r="E492" s="8">
        <v>13784</v>
      </c>
      <c r="F492" s="8">
        <v>5169</v>
      </c>
      <c r="G492" s="8">
        <v>8615</v>
      </c>
      <c r="H492" s="9">
        <v>43922</v>
      </c>
    </row>
    <row r="493" spans="1:8" x14ac:dyDescent="0.2">
      <c r="A493" s="1" t="str">
        <f>CONCATENATE(Table2[[#This Row],[Country]],Table2[[#This Row],[Product]],Table2[[#This Row],[Units Sold]],Table2[[#This Row],[Revenue]],Table2[[#This Row],[Cost]])</f>
        <v>United StatesSnickerdoodle2567102683850.5</v>
      </c>
      <c r="B493" s="1" t="s">
        <v>18</v>
      </c>
      <c r="C493" s="6" t="s">
        <v>12</v>
      </c>
      <c r="D493" s="7">
        <v>2567</v>
      </c>
      <c r="E493" s="8">
        <v>10268</v>
      </c>
      <c r="F493" s="8">
        <v>3850.5</v>
      </c>
      <c r="G493" s="8">
        <v>6417.5</v>
      </c>
      <c r="H493" s="9">
        <v>43983</v>
      </c>
    </row>
    <row r="494" spans="1:8" x14ac:dyDescent="0.2">
      <c r="A494" s="1" t="str">
        <f>CONCATENATE(Table2[[#This Row],[Country]],Table2[[#This Row],[Product]],Table2[[#This Row],[Units Sold]],Table2[[#This Row],[Revenue]],Table2[[#This Row],[Cost]])</f>
        <v>United StatesSnickerdoodle174369722614.5</v>
      </c>
      <c r="B494" s="1" t="s">
        <v>18</v>
      </c>
      <c r="C494" s="6" t="s">
        <v>12</v>
      </c>
      <c r="D494" s="7">
        <v>1743</v>
      </c>
      <c r="E494" s="8">
        <v>6972</v>
      </c>
      <c r="F494" s="8">
        <v>2614.5</v>
      </c>
      <c r="G494" s="8">
        <v>4357.5</v>
      </c>
      <c r="H494" s="9">
        <v>43952</v>
      </c>
    </row>
    <row r="495" spans="1:8" x14ac:dyDescent="0.2">
      <c r="A495" s="1" t="str">
        <f>CONCATENATE(Table2[[#This Row],[Country]],Table2[[#This Row],[Product]],Table2[[#This Row],[Units Sold]],Table2[[#This Row],[Revenue]],Table2[[#This Row],[Cost]])</f>
        <v>United StatesSnickerdoodle101040401515</v>
      </c>
      <c r="B495" s="1" t="s">
        <v>18</v>
      </c>
      <c r="C495" s="6" t="s">
        <v>12</v>
      </c>
      <c r="D495" s="7">
        <v>1010</v>
      </c>
      <c r="E495" s="8">
        <v>4040</v>
      </c>
      <c r="F495" s="8">
        <v>1515</v>
      </c>
      <c r="G495" s="8">
        <v>2525</v>
      </c>
      <c r="H495" s="9">
        <v>44105</v>
      </c>
    </row>
    <row r="496" spans="1:8" x14ac:dyDescent="0.2">
      <c r="A496" s="1" t="str">
        <f>CONCATENATE(Table2[[#This Row],[Country]],Table2[[#This Row],[Product]],Table2[[#This Row],[Units Sold]],Table2[[#This Row],[Revenue]],Table2[[#This Row],[Cost]])</f>
        <v>United StatesSugar7272181908.75</v>
      </c>
      <c r="B496" s="1" t="s">
        <v>18</v>
      </c>
      <c r="C496" s="6" t="s">
        <v>13</v>
      </c>
      <c r="D496" s="7">
        <v>727</v>
      </c>
      <c r="E496" s="8">
        <v>2181</v>
      </c>
      <c r="F496" s="8">
        <v>908.75</v>
      </c>
      <c r="G496" s="8">
        <v>1272.25</v>
      </c>
      <c r="H496" s="9">
        <v>43983</v>
      </c>
    </row>
    <row r="497" spans="1:8" x14ac:dyDescent="0.2">
      <c r="A497" s="1" t="str">
        <f>CONCATENATE(Table2[[#This Row],[Country]],Table2[[#This Row],[Product]],Table2[[#This Row],[Units Sold]],Table2[[#This Row],[Revenue]],Table2[[#This Row],[Cost]])</f>
        <v>United StatesSugar284485323555</v>
      </c>
      <c r="B497" s="1" t="s">
        <v>18</v>
      </c>
      <c r="C497" s="6" t="s">
        <v>13</v>
      </c>
      <c r="D497" s="7">
        <v>2844</v>
      </c>
      <c r="E497" s="8">
        <v>8532</v>
      </c>
      <c r="F497" s="8">
        <v>3555</v>
      </c>
      <c r="G497" s="8">
        <v>4977</v>
      </c>
      <c r="H497" s="9">
        <v>43862</v>
      </c>
    </row>
    <row r="498" spans="1:8" x14ac:dyDescent="0.2">
      <c r="A498" s="1" t="str">
        <f>CONCATENATE(Table2[[#This Row],[Country]],Table2[[#This Row],[Product]],Table2[[#This Row],[Units Sold]],Table2[[#This Row],[Revenue]],Table2[[#This Row],[Cost]])</f>
        <v>United StatesSugar266379893328.75</v>
      </c>
      <c r="B498" s="1" t="s">
        <v>18</v>
      </c>
      <c r="C498" s="6" t="s">
        <v>13</v>
      </c>
      <c r="D498" s="7">
        <v>2663</v>
      </c>
      <c r="E498" s="8">
        <v>7989</v>
      </c>
      <c r="F498" s="8">
        <v>3328.75</v>
      </c>
      <c r="G498" s="8">
        <v>4660.25</v>
      </c>
      <c r="H498" s="9">
        <v>44166</v>
      </c>
    </row>
    <row r="499" spans="1:8" x14ac:dyDescent="0.2">
      <c r="A499" s="1" t="str">
        <f>CONCATENATE(Table2[[#This Row],[Country]],Table2[[#This Row],[Product]],Table2[[#This Row],[Units Sold]],Table2[[#This Row],[Revenue]],Table2[[#This Row],[Cost]])</f>
        <v>United StatesSugar5701710712.5</v>
      </c>
      <c r="B499" s="1" t="s">
        <v>18</v>
      </c>
      <c r="C499" s="6" t="s">
        <v>13</v>
      </c>
      <c r="D499" s="7">
        <v>570</v>
      </c>
      <c r="E499" s="8">
        <v>1710</v>
      </c>
      <c r="F499" s="8">
        <v>712.5</v>
      </c>
      <c r="G499" s="8">
        <v>997.5</v>
      </c>
      <c r="H499" s="9">
        <v>44166</v>
      </c>
    </row>
    <row r="500" spans="1:8" x14ac:dyDescent="0.2">
      <c r="A500" s="1" t="str">
        <f>CONCATENATE(Table2[[#This Row],[Country]],Table2[[#This Row],[Product]],Table2[[#This Row],[Units Sold]],Table2[[#This Row],[Revenue]],Table2[[#This Row],[Cost]])</f>
        <v>United StatesSugar115334591441.25</v>
      </c>
      <c r="B500" s="1" t="s">
        <v>18</v>
      </c>
      <c r="C500" s="6" t="s">
        <v>13</v>
      </c>
      <c r="D500" s="7">
        <v>1153</v>
      </c>
      <c r="E500" s="8">
        <v>3459</v>
      </c>
      <c r="F500" s="8">
        <v>1441.25</v>
      </c>
      <c r="G500" s="8">
        <v>2017.75</v>
      </c>
      <c r="H500" s="9">
        <v>44105</v>
      </c>
    </row>
    <row r="501" spans="1:8" x14ac:dyDescent="0.2">
      <c r="A501" s="1" t="str">
        <f>CONCATENATE(Table2[[#This Row],[Country]],Table2[[#This Row],[Product]],Table2[[#This Row],[Units Sold]],Table2[[#This Row],[Revenue]],Table2[[#This Row],[Cost]])</f>
        <v>United StatesSugar4371311546.25</v>
      </c>
      <c r="B501" s="1" t="s">
        <v>18</v>
      </c>
      <c r="C501" s="6" t="s">
        <v>13</v>
      </c>
      <c r="D501" s="7">
        <v>437</v>
      </c>
      <c r="E501" s="8">
        <v>1311</v>
      </c>
      <c r="F501" s="8">
        <v>546.25</v>
      </c>
      <c r="G501" s="8">
        <v>764.75</v>
      </c>
      <c r="H501" s="9">
        <v>44013</v>
      </c>
    </row>
    <row r="502" spans="1:8" x14ac:dyDescent="0.2">
      <c r="A502" s="1" t="str">
        <f>CONCATENATE(Table2[[#This Row],[Country]],Table2[[#This Row],[Product]],Table2[[#This Row],[Units Sold]],Table2[[#This Row],[Revenue]],Table2[[#This Row],[Cost]])</f>
        <v>United StatesSugar195658682445</v>
      </c>
      <c r="B502" s="1" t="s">
        <v>18</v>
      </c>
      <c r="C502" s="6" t="s">
        <v>13</v>
      </c>
      <c r="D502" s="7">
        <v>1956</v>
      </c>
      <c r="E502" s="8">
        <v>5868</v>
      </c>
      <c r="F502" s="8">
        <v>2445</v>
      </c>
      <c r="G502" s="8">
        <v>3423</v>
      </c>
      <c r="H502" s="9">
        <v>43831</v>
      </c>
    </row>
    <row r="503" spans="1:8" x14ac:dyDescent="0.2">
      <c r="A503" s="1" t="str">
        <f>CONCATENATE(Table2[[#This Row],[Country]],Table2[[#This Row],[Product]],Table2[[#This Row],[Units Sold]],Table2[[#This Row],[Revenue]],Table2[[#This Row],[Cost]])</f>
        <v>United StatesSugar135240561690</v>
      </c>
      <c r="B503" s="1" t="s">
        <v>18</v>
      </c>
      <c r="C503" s="6" t="s">
        <v>13</v>
      </c>
      <c r="D503" s="7">
        <v>1352</v>
      </c>
      <c r="E503" s="8">
        <v>4056</v>
      </c>
      <c r="F503" s="8">
        <v>1690</v>
      </c>
      <c r="G503" s="8">
        <v>2366</v>
      </c>
      <c r="H503" s="9">
        <v>43922</v>
      </c>
    </row>
    <row r="504" spans="1:8" x14ac:dyDescent="0.2">
      <c r="A504" s="1" t="str">
        <f>CONCATENATE(Table2[[#This Row],[Country]],Table2[[#This Row],[Product]],Table2[[#This Row],[Units Sold]],Table2[[#This Row],[Revenue]],Table2[[#This Row],[Cost]])</f>
        <v>United StatesSugar186756012333.75</v>
      </c>
      <c r="B504" s="1" t="s">
        <v>18</v>
      </c>
      <c r="C504" s="6" t="s">
        <v>13</v>
      </c>
      <c r="D504" s="7">
        <v>1867</v>
      </c>
      <c r="E504" s="8">
        <v>5601</v>
      </c>
      <c r="F504" s="8">
        <v>2333.75</v>
      </c>
      <c r="G504" s="8">
        <v>3267.25</v>
      </c>
      <c r="H504" s="9">
        <v>44075</v>
      </c>
    </row>
    <row r="505" spans="1:8" x14ac:dyDescent="0.2">
      <c r="A505" s="1" t="str">
        <f>CONCATENATE(Table2[[#This Row],[Country]],Table2[[#This Row],[Product]],Table2[[#This Row],[Units Sold]],Table2[[#This Row],[Revenue]],Table2[[#This Row],[Cost]])</f>
        <v>United StatesSugar280784213508.75</v>
      </c>
      <c r="B505" s="1" t="s">
        <v>18</v>
      </c>
      <c r="C505" s="6" t="s">
        <v>13</v>
      </c>
      <c r="D505" s="7">
        <v>2807</v>
      </c>
      <c r="E505" s="8">
        <v>8421</v>
      </c>
      <c r="F505" s="8">
        <v>3508.75</v>
      </c>
      <c r="G505" s="8">
        <v>4912.25</v>
      </c>
      <c r="H505" s="9">
        <v>44044</v>
      </c>
    </row>
    <row r="506" spans="1:8" x14ac:dyDescent="0.2">
      <c r="A506" s="1" t="str">
        <f>CONCATENATE(Table2[[#This Row],[Country]],Table2[[#This Row],[Product]],Table2[[#This Row],[Units Sold]],Table2[[#This Row],[Revenue]],Table2[[#This Row],[Cost]])</f>
        <v>United StatesSugar157947371973.75</v>
      </c>
      <c r="B506" s="1" t="s">
        <v>18</v>
      </c>
      <c r="C506" s="6" t="s">
        <v>13</v>
      </c>
      <c r="D506" s="7">
        <v>1579</v>
      </c>
      <c r="E506" s="8">
        <v>4737</v>
      </c>
      <c r="F506" s="8">
        <v>1973.75</v>
      </c>
      <c r="G506" s="8">
        <v>2763.25</v>
      </c>
      <c r="H506" s="9">
        <v>43891</v>
      </c>
    </row>
    <row r="507" spans="1:8" x14ac:dyDescent="0.2">
      <c r="A507" s="1" t="str">
        <f>CONCATENATE(Table2[[#This Row],[Country]],Table2[[#This Row],[Product]],Table2[[#This Row],[Units Sold]],Table2[[#This Row],[Revenue]],Table2[[#This Row],[Cost]])</f>
        <v>United StatesSugar98629581232.5</v>
      </c>
      <c r="B507" s="1" t="s">
        <v>18</v>
      </c>
      <c r="C507" s="6" t="s">
        <v>13</v>
      </c>
      <c r="D507" s="7">
        <v>986</v>
      </c>
      <c r="E507" s="8">
        <v>2958</v>
      </c>
      <c r="F507" s="8">
        <v>1232.5</v>
      </c>
      <c r="G507" s="8">
        <v>1725.5</v>
      </c>
      <c r="H507" s="9">
        <v>44105</v>
      </c>
    </row>
    <row r="508" spans="1:8" x14ac:dyDescent="0.2">
      <c r="A508" s="1" t="str">
        <f>CONCATENATE(Table2[[#This Row],[Country]],Table2[[#This Row],[Product]],Table2[[#This Row],[Units Sold]],Table2[[#This Row],[Revenue]],Table2[[#This Row],[Cost]])</f>
        <v>United StatesSugar238771612983.75</v>
      </c>
      <c r="B508" s="1" t="s">
        <v>18</v>
      </c>
      <c r="C508" s="6" t="s">
        <v>13</v>
      </c>
      <c r="D508" s="7">
        <v>2387</v>
      </c>
      <c r="E508" s="8">
        <v>7161</v>
      </c>
      <c r="F508" s="8">
        <v>2983.75</v>
      </c>
      <c r="G508" s="8">
        <v>4177.25</v>
      </c>
      <c r="H508" s="9">
        <v>44136</v>
      </c>
    </row>
    <row r="509" spans="1:8" x14ac:dyDescent="0.2">
      <c r="A509" s="1" t="str">
        <f>CONCATENATE(Table2[[#This Row],[Country]],Table2[[#This Row],[Product]],Table2[[#This Row],[Units Sold]],Table2[[#This Row],[Revenue]],Table2[[#This Row],[Cost]])</f>
        <v>United StatesSugar256777013208.75</v>
      </c>
      <c r="B509" s="1" t="s">
        <v>18</v>
      </c>
      <c r="C509" s="6" t="s">
        <v>13</v>
      </c>
      <c r="D509" s="7">
        <v>2567</v>
      </c>
      <c r="E509" s="8">
        <v>7701</v>
      </c>
      <c r="F509" s="8">
        <v>3208.75</v>
      </c>
      <c r="G509" s="8">
        <v>4492.25</v>
      </c>
      <c r="H509" s="9">
        <v>43983</v>
      </c>
    </row>
    <row r="510" spans="1:8" x14ac:dyDescent="0.2">
      <c r="A510" s="1" t="str">
        <f>CONCATENATE(Table2[[#This Row],[Country]],Table2[[#This Row],[Product]],Table2[[#This Row],[Units Sold]],Table2[[#This Row],[Revenue]],Table2[[#This Row],[Cost]])</f>
        <v>United StatesSugar254176233176.25</v>
      </c>
      <c r="B510" s="1" t="s">
        <v>18</v>
      </c>
      <c r="C510" s="6" t="s">
        <v>13</v>
      </c>
      <c r="D510" s="7">
        <v>2541</v>
      </c>
      <c r="E510" s="8">
        <v>7623</v>
      </c>
      <c r="F510" s="8">
        <v>3176.25</v>
      </c>
      <c r="G510" s="8">
        <v>4446.75</v>
      </c>
      <c r="H510" s="9">
        <v>44044</v>
      </c>
    </row>
    <row r="511" spans="1:8" x14ac:dyDescent="0.2">
      <c r="A511" s="1" t="str">
        <f>CONCATENATE(Table2[[#This Row],[Country]],Table2[[#This Row],[Product]],Table2[[#This Row],[Units Sold]],Table2[[#This Row],[Revenue]],Table2[[#This Row],[Cost]])</f>
        <v>United StatesSugar101030301262.5</v>
      </c>
      <c r="B511" s="1" t="s">
        <v>18</v>
      </c>
      <c r="C511" s="6" t="s">
        <v>13</v>
      </c>
      <c r="D511" s="7">
        <v>1010</v>
      </c>
      <c r="E511" s="8">
        <v>3030</v>
      </c>
      <c r="F511" s="8">
        <v>1262.5</v>
      </c>
      <c r="G511" s="8">
        <v>1767.5</v>
      </c>
      <c r="H511" s="9">
        <v>44105</v>
      </c>
    </row>
    <row r="512" spans="1:8" x14ac:dyDescent="0.2">
      <c r="A512" s="1" t="str">
        <f>CONCATENATE(Table2[[#This Row],[Country]],Table2[[#This Row],[Product]],Table2[[#This Row],[Units Sold]],Table2[[#This Row],[Revenue]],Table2[[#This Row],[Cost]])</f>
        <v>United StatesSugar180654182257.5</v>
      </c>
      <c r="B512" s="1" t="s">
        <v>18</v>
      </c>
      <c r="C512" s="6" t="s">
        <v>13</v>
      </c>
      <c r="D512" s="7">
        <v>1806</v>
      </c>
      <c r="E512" s="8">
        <v>5418</v>
      </c>
      <c r="F512" s="8">
        <v>2257.5</v>
      </c>
      <c r="G512" s="8">
        <v>3160.5</v>
      </c>
      <c r="H512" s="9">
        <v>43952</v>
      </c>
    </row>
    <row r="513" spans="1:8" x14ac:dyDescent="0.2">
      <c r="A513" s="1" t="str">
        <f>CONCATENATE(Table2[[#This Row],[Country]],Table2[[#This Row],[Product]],Table2[[#This Row],[Units Sold]],Table2[[#This Row],[Revenue]],Table2[[#This Row],[Cost]])</f>
        <v>United StatesWhite Chocolate Macadamia Nut2821169267757.75</v>
      </c>
      <c r="B513" s="1" t="s">
        <v>18</v>
      </c>
      <c r="C513" s="6" t="s">
        <v>14</v>
      </c>
      <c r="D513" s="7">
        <v>2821</v>
      </c>
      <c r="E513" s="8">
        <v>16926</v>
      </c>
      <c r="F513" s="8">
        <v>7757.75</v>
      </c>
      <c r="G513" s="8">
        <v>9168.25</v>
      </c>
      <c r="H513" s="9">
        <v>44044</v>
      </c>
    </row>
    <row r="514" spans="1:8" x14ac:dyDescent="0.2">
      <c r="A514" s="1" t="str">
        <f>CONCATENATE(Table2[[#This Row],[Country]],Table2[[#This Row],[Product]],Table2[[#This Row],[Units Sold]],Table2[[#This Row],[Revenue]],Table2[[#This Row],[Cost]])</f>
        <v>United StatesWhite Chocolate Macadamia Nut156693964306.5</v>
      </c>
      <c r="B514" s="1" t="s">
        <v>18</v>
      </c>
      <c r="C514" s="6" t="s">
        <v>14</v>
      </c>
      <c r="D514" s="7">
        <v>1566</v>
      </c>
      <c r="E514" s="8">
        <v>9396</v>
      </c>
      <c r="F514" s="8">
        <v>4306.5</v>
      </c>
      <c r="G514" s="8">
        <v>5089.5</v>
      </c>
      <c r="H514" s="9">
        <v>44105</v>
      </c>
    </row>
    <row r="515" spans="1:8" x14ac:dyDescent="0.2">
      <c r="A515" s="1" t="str">
        <f>CONCATENATE(Table2[[#This Row],[Country]],Table2[[#This Row],[Product]],Table2[[#This Row],[Units Sold]],Table2[[#This Row],[Revenue]],Table2[[#This Row],[Cost]])</f>
        <v>United StatesWhite Chocolate Macadamia Nut146587904028.75</v>
      </c>
      <c r="B515" s="1" t="s">
        <v>18</v>
      </c>
      <c r="C515" s="6" t="s">
        <v>14</v>
      </c>
      <c r="D515" s="7">
        <v>1465</v>
      </c>
      <c r="E515" s="8">
        <v>8790</v>
      </c>
      <c r="F515" s="8">
        <v>4028.75</v>
      </c>
      <c r="G515" s="8">
        <v>4761.25</v>
      </c>
      <c r="H515" s="9">
        <v>43891</v>
      </c>
    </row>
    <row r="516" spans="1:8" x14ac:dyDescent="0.2">
      <c r="A516" s="1" t="str">
        <f>CONCATENATE(Table2[[#This Row],[Country]],Table2[[#This Row],[Product]],Table2[[#This Row],[Units Sold]],Table2[[#This Row],[Revenue]],Table2[[#This Row],[Cost]])</f>
        <v>United StatesWhite Chocolate Macadamia Nut55533301526.25</v>
      </c>
      <c r="B516" s="1" t="s">
        <v>18</v>
      </c>
      <c r="C516" s="6" t="s">
        <v>14</v>
      </c>
      <c r="D516" s="7">
        <v>555</v>
      </c>
      <c r="E516" s="8">
        <v>3330</v>
      </c>
      <c r="F516" s="8">
        <v>1526.25</v>
      </c>
      <c r="G516" s="8">
        <v>1803.75</v>
      </c>
      <c r="H516" s="9">
        <v>43831</v>
      </c>
    </row>
    <row r="517" spans="1:8" x14ac:dyDescent="0.2">
      <c r="A517" s="1" t="str">
        <f>CONCATENATE(Table2[[#This Row],[Country]],Table2[[#This Row],[Product]],Table2[[#This Row],[Units Sold]],Table2[[#This Row],[Revenue]],Table2[[#This Row],[Cost]])</f>
        <v>United StatesWhite Chocolate Macadamia Nut60236121655.5</v>
      </c>
      <c r="B517" s="1" t="s">
        <v>18</v>
      </c>
      <c r="C517" s="6" t="s">
        <v>14</v>
      </c>
      <c r="D517" s="7">
        <v>602</v>
      </c>
      <c r="E517" s="8">
        <v>3612</v>
      </c>
      <c r="F517" s="8">
        <v>1655.5</v>
      </c>
      <c r="G517" s="8">
        <v>1956.5</v>
      </c>
      <c r="H517" s="9">
        <v>43983</v>
      </c>
    </row>
    <row r="518" spans="1:8" x14ac:dyDescent="0.2">
      <c r="A518" s="1" t="str">
        <f>CONCATENATE(Table2[[#This Row],[Country]],Table2[[#This Row],[Product]],Table2[[#This Row],[Units Sold]],Table2[[#This Row],[Revenue]],Table2[[#This Row],[Cost]])</f>
        <v>United StatesWhite Chocolate Macadamia Nut2832169927788</v>
      </c>
      <c r="B518" s="1" t="s">
        <v>18</v>
      </c>
      <c r="C518" s="6" t="s">
        <v>14</v>
      </c>
      <c r="D518" s="7">
        <v>2832</v>
      </c>
      <c r="E518" s="8">
        <v>16992</v>
      </c>
      <c r="F518" s="8">
        <v>7788</v>
      </c>
      <c r="G518" s="8">
        <v>9204</v>
      </c>
      <c r="H518" s="9">
        <v>44044</v>
      </c>
    </row>
    <row r="519" spans="1:8" x14ac:dyDescent="0.2">
      <c r="A519" s="1" t="str">
        <f>CONCATENATE(Table2[[#This Row],[Country]],Table2[[#This Row],[Product]],Table2[[#This Row],[Units Sold]],Table2[[#This Row],[Revenue]],Table2[[#This Row],[Cost]])</f>
        <v>United StatesWhite Chocolate Macadamia Nut86151662367.75</v>
      </c>
      <c r="B519" s="1" t="s">
        <v>18</v>
      </c>
      <c r="C519" s="6" t="s">
        <v>14</v>
      </c>
      <c r="D519" s="7">
        <v>861</v>
      </c>
      <c r="E519" s="8">
        <v>5166</v>
      </c>
      <c r="F519" s="8">
        <v>2367.75</v>
      </c>
      <c r="G519" s="8">
        <v>2798.25</v>
      </c>
      <c r="H519" s="9">
        <v>44105</v>
      </c>
    </row>
    <row r="520" spans="1:8" x14ac:dyDescent="0.2">
      <c r="A520" s="1" t="str">
        <f>CONCATENATE(Table2[[#This Row],[Country]],Table2[[#This Row],[Product]],Table2[[#This Row],[Units Sold]],Table2[[#This Row],[Revenue]],Table2[[#This Row],[Cost]])</f>
        <v>United StatesWhite Chocolate Macadamia Nut2755165307576.25</v>
      </c>
      <c r="B520" s="1" t="s">
        <v>18</v>
      </c>
      <c r="C520" s="6" t="s">
        <v>14</v>
      </c>
      <c r="D520" s="7">
        <v>2755</v>
      </c>
      <c r="E520" s="8">
        <v>16530</v>
      </c>
      <c r="F520" s="8">
        <v>7576.25</v>
      </c>
      <c r="G520" s="8">
        <v>8953.75</v>
      </c>
      <c r="H520" s="9">
        <v>43862</v>
      </c>
    </row>
    <row r="521" spans="1:8" x14ac:dyDescent="0.2">
      <c r="A521" s="1" t="str">
        <f>CONCATENATE(Table2[[#This Row],[Country]],Table2[[#This Row],[Product]],Table2[[#This Row],[Units Sold]],Table2[[#This Row],[Revenue]],Table2[[#This Row],[Cost]])</f>
        <v>United StatesWhite Chocolate Macadamia Nut54732821504.25</v>
      </c>
      <c r="B521" s="1" t="s">
        <v>18</v>
      </c>
      <c r="C521" s="6" t="s">
        <v>14</v>
      </c>
      <c r="D521" s="7">
        <v>547</v>
      </c>
      <c r="E521" s="8">
        <v>3282</v>
      </c>
      <c r="F521" s="8">
        <v>1504.25</v>
      </c>
      <c r="G521" s="8">
        <v>1777.75</v>
      </c>
      <c r="H521" s="9">
        <v>44136</v>
      </c>
    </row>
    <row r="522" spans="1:8" x14ac:dyDescent="0.2">
      <c r="A522" s="1" t="str">
        <f>CONCATENATE(Table2[[#This Row],[Country]],Table2[[#This Row],[Product]],Table2[[#This Row],[Units Sold]],Table2[[#This Row],[Revenue]],Table2[[#This Row],[Cost]])</f>
        <v>United StatesWhite Chocolate Macadamia Nut137282323773</v>
      </c>
      <c r="B522" s="1" t="s">
        <v>18</v>
      </c>
      <c r="C522" s="6" t="s">
        <v>14</v>
      </c>
      <c r="D522" s="7">
        <v>1372</v>
      </c>
      <c r="E522" s="8">
        <v>8232</v>
      </c>
      <c r="F522" s="8">
        <v>3773</v>
      </c>
      <c r="G522" s="8">
        <v>4459</v>
      </c>
      <c r="H522" s="9">
        <v>44166</v>
      </c>
    </row>
    <row r="523" spans="1:8" x14ac:dyDescent="0.2">
      <c r="A523" s="1" t="str">
        <f>CONCATENATE(Table2[[#This Row],[Country]],Table2[[#This Row],[Product]],Table2[[#This Row],[Units Sold]],Table2[[#This Row],[Revenue]],Table2[[#This Row],[Cost]])</f>
        <v>United StatesWhite Chocolate Macadamia Nut2907174427994.25</v>
      </c>
      <c r="B523" s="1" t="s">
        <v>18</v>
      </c>
      <c r="C523" s="6" t="s">
        <v>14</v>
      </c>
      <c r="D523" s="7">
        <v>2907</v>
      </c>
      <c r="E523" s="8">
        <v>17442</v>
      </c>
      <c r="F523" s="8">
        <v>7994.25</v>
      </c>
      <c r="G523" s="8">
        <v>9447.75</v>
      </c>
      <c r="H523" s="9">
        <v>43983</v>
      </c>
    </row>
    <row r="524" spans="1:8" x14ac:dyDescent="0.2">
      <c r="A524" s="1" t="str">
        <f>CONCATENATE(Table2[[#This Row],[Country]],Table2[[#This Row],[Product]],Table2[[#This Row],[Units Sold]],Table2[[#This Row],[Revenue]],Table2[[#This Row],[Cost]])</f>
        <v>United StatesWhite Chocolate Macadamia Nut79047402172.5</v>
      </c>
      <c r="B524" s="1" t="s">
        <v>18</v>
      </c>
      <c r="C524" s="6" t="s">
        <v>14</v>
      </c>
      <c r="D524" s="7">
        <v>790</v>
      </c>
      <c r="E524" s="8">
        <v>4740</v>
      </c>
      <c r="F524" s="8">
        <v>2172.5</v>
      </c>
      <c r="G524" s="8">
        <v>2567.5</v>
      </c>
      <c r="H524" s="9">
        <v>43952</v>
      </c>
    </row>
    <row r="525" spans="1:8" x14ac:dyDescent="0.2">
      <c r="A525" s="1" t="str">
        <f>CONCATENATE(Table2[[#This Row],[Country]],Table2[[#This Row],[Product]],Table2[[#This Row],[Units Sold]],Table2[[#This Row],[Revenue]],Table2[[#This Row],[Cost]])</f>
        <v>United StatesWhite Chocolate Macadamia Nut159695764389</v>
      </c>
      <c r="B525" s="1" t="s">
        <v>18</v>
      </c>
      <c r="C525" s="6" t="s">
        <v>14</v>
      </c>
      <c r="D525" s="7">
        <v>1596</v>
      </c>
      <c r="E525" s="8">
        <v>9576</v>
      </c>
      <c r="F525" s="8">
        <v>4389</v>
      </c>
      <c r="G525" s="8">
        <v>5187</v>
      </c>
      <c r="H525" s="9">
        <v>44075</v>
      </c>
    </row>
    <row r="526" spans="1:8" x14ac:dyDescent="0.2">
      <c r="A526" s="1" t="str">
        <f>CONCATENATE(Table2[[#This Row],[Country]],Table2[[#This Row],[Product]],Table2[[#This Row],[Units Sold]],Table2[[#This Row],[Revenue]],Table2[[#This Row],[Cost]])</f>
        <v>United StatesWhite Chocolate Macadamia Nut98659162711.5</v>
      </c>
      <c r="B526" s="1" t="s">
        <v>18</v>
      </c>
      <c r="C526" s="6" t="s">
        <v>14</v>
      </c>
      <c r="D526" s="7">
        <v>986</v>
      </c>
      <c r="E526" s="8">
        <v>5916</v>
      </c>
      <c r="F526" s="8">
        <v>2711.5</v>
      </c>
      <c r="G526" s="8">
        <v>3204.5</v>
      </c>
      <c r="H526" s="9">
        <v>44105</v>
      </c>
    </row>
    <row r="527" spans="1:8" x14ac:dyDescent="0.2">
      <c r="A527" s="1" t="str">
        <f>CONCATENATE(Table2[[#This Row],[Country]],Table2[[#This Row],[Product]],Table2[[#This Row],[Units Sold]],Table2[[#This Row],[Revenue]],Table2[[#This Row],[Cost]])</f>
        <v>United StatesWhite Chocolate Macadamia Nut60636361666.5</v>
      </c>
      <c r="B527" s="1" t="s">
        <v>18</v>
      </c>
      <c r="C527" s="6" t="s">
        <v>14</v>
      </c>
      <c r="D527" s="7">
        <v>606</v>
      </c>
      <c r="E527" s="8">
        <v>3636</v>
      </c>
      <c r="F527" s="8">
        <v>1666.5</v>
      </c>
      <c r="G527" s="8">
        <v>1969.5</v>
      </c>
      <c r="H527" s="9">
        <v>43922</v>
      </c>
    </row>
    <row r="528" spans="1:8" x14ac:dyDescent="0.2">
      <c r="A528" s="1" t="str">
        <f>CONCATENATE(Table2[[#This Row],[Country]],Table2[[#This Row],[Product]],Table2[[#This Row],[Units Sold]],Table2[[#This Row],[Revenue]],Table2[[#This Row],[Cost]])</f>
        <v>United StatesWhite Chocolate Macadamia Nut2460147606765</v>
      </c>
      <c r="B528" s="1" t="s">
        <v>18</v>
      </c>
      <c r="C528" s="6" t="s">
        <v>14</v>
      </c>
      <c r="D528" s="7">
        <v>2460</v>
      </c>
      <c r="E528" s="8">
        <v>14760</v>
      </c>
      <c r="F528" s="8">
        <v>6765</v>
      </c>
      <c r="G528" s="8">
        <v>7995</v>
      </c>
      <c r="H528" s="9">
        <v>44013</v>
      </c>
    </row>
    <row r="529" spans="1:8" x14ac:dyDescent="0.2">
      <c r="A529" s="1" t="str">
        <f>CONCATENATE(Table2[[#This Row],[Country]],Table2[[#This Row],[Product]],Table2[[#This Row],[Units Sold]],Table2[[#This Row],[Revenue]],Table2[[#This Row],[Cost]])</f>
        <v>United StatesWhite Chocolate Macadamia Nut91454842513.5</v>
      </c>
      <c r="B529" s="1" t="s">
        <v>18</v>
      </c>
      <c r="C529" s="6" t="s">
        <v>14</v>
      </c>
      <c r="D529" s="7">
        <v>914</v>
      </c>
      <c r="E529" s="8">
        <v>5484</v>
      </c>
      <c r="F529" s="8">
        <v>2513.5</v>
      </c>
      <c r="G529" s="8">
        <v>2970.5</v>
      </c>
      <c r="H529" s="9">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E82D-CCC4-9843-B6CE-C58A2CBC31EC}">
  <dimension ref="A1:Z529"/>
  <sheetViews>
    <sheetView showGridLines="0" zoomScale="118" zoomScaleNormal="118" workbookViewId="0">
      <pane ySplit="1" topLeftCell="A2" activePane="bottomLeft" state="frozen"/>
      <selection pane="bottomLeft" activeCell="O1" sqref="O1"/>
    </sheetView>
  </sheetViews>
  <sheetFormatPr baseColWidth="10" defaultRowHeight="16" x14ac:dyDescent="0.2"/>
  <cols>
    <col min="1" max="1" width="14.33203125" style="29" customWidth="1"/>
    <col min="2" max="2" width="30.1640625" style="29" customWidth="1"/>
    <col min="3" max="3" width="14.5" style="39" customWidth="1"/>
    <col min="4" max="6" width="17.33203125" style="42" customWidth="1"/>
    <col min="7" max="7" width="10.33203125" style="42" customWidth="1"/>
    <col min="8" max="8" width="14.33203125" style="40" customWidth="1"/>
    <col min="9" max="9" width="14.33203125" style="41" customWidth="1"/>
    <col min="10" max="10" width="13.6640625" style="41" customWidth="1"/>
    <col min="11" max="11" width="10" style="29" customWidth="1"/>
    <col min="12" max="12" width="12.33203125" style="41" customWidth="1"/>
    <col min="13" max="13" width="13.83203125" style="29" customWidth="1"/>
    <col min="14" max="14" width="15.33203125" style="29" customWidth="1"/>
    <col min="15" max="15" width="16.1640625" style="29" customWidth="1"/>
    <col min="16" max="18" width="10.83203125" style="29"/>
    <col min="19" max="19" width="13.5" style="29" customWidth="1"/>
    <col min="20" max="20" width="11.33203125" style="29" customWidth="1"/>
    <col min="21" max="21" width="16.1640625" style="29" customWidth="1"/>
    <col min="22" max="22" width="17.33203125" style="29" customWidth="1"/>
    <col min="23" max="23" width="25" style="29" customWidth="1"/>
    <col min="24" max="24" width="13.6640625" style="29" customWidth="1"/>
    <col min="25" max="25" width="14.5" style="29" customWidth="1"/>
    <col min="26" max="26" width="19.1640625" style="29" customWidth="1"/>
    <col min="27" max="16384" width="10.83203125" style="29"/>
  </cols>
  <sheetData>
    <row r="1" spans="1:26" s="19" customFormat="1" ht="69" customHeight="1" x14ac:dyDescent="0.2">
      <c r="A1" s="10" t="s">
        <v>0</v>
      </c>
      <c r="B1" s="11" t="s">
        <v>1</v>
      </c>
      <c r="C1" s="12" t="s">
        <v>22</v>
      </c>
      <c r="D1" s="13" t="s">
        <v>3</v>
      </c>
      <c r="E1" s="13" t="s">
        <v>4</v>
      </c>
      <c r="F1" s="13" t="s">
        <v>5</v>
      </c>
      <c r="G1" s="13" t="s">
        <v>19</v>
      </c>
      <c r="H1" s="14" t="s">
        <v>6</v>
      </c>
      <c r="I1" s="15" t="s">
        <v>24</v>
      </c>
      <c r="J1" s="15" t="s">
        <v>26</v>
      </c>
      <c r="K1" s="16" t="s">
        <v>7</v>
      </c>
      <c r="L1" s="17" t="s">
        <v>23</v>
      </c>
      <c r="M1" s="18" t="s">
        <v>20</v>
      </c>
      <c r="N1" s="18" t="s">
        <v>21</v>
      </c>
      <c r="O1" s="18" t="s">
        <v>25</v>
      </c>
      <c r="S1" s="20" t="s">
        <v>28</v>
      </c>
      <c r="T1" s="20" t="s">
        <v>27</v>
      </c>
      <c r="U1" s="20" t="s">
        <v>29</v>
      </c>
      <c r="V1" s="20" t="s">
        <v>30</v>
      </c>
      <c r="W1" s="20" t="s">
        <v>31</v>
      </c>
      <c r="X1" s="20" t="s">
        <v>32</v>
      </c>
      <c r="Y1" s="20" t="s">
        <v>33</v>
      </c>
      <c r="Z1" s="20" t="s">
        <v>31</v>
      </c>
    </row>
    <row r="2" spans="1:26" x14ac:dyDescent="0.2">
      <c r="A2" s="21" t="s">
        <v>8</v>
      </c>
      <c r="B2" s="22" t="s">
        <v>9</v>
      </c>
      <c r="C2" s="23">
        <v>292</v>
      </c>
      <c r="D2" s="24">
        <v>1460</v>
      </c>
      <c r="E2" s="24">
        <v>584</v>
      </c>
      <c r="F2" s="24">
        <v>876</v>
      </c>
      <c r="G2" s="24" t="str">
        <f>CONCATENATE(Table24[[#This Row],[Country]],Table24[[#This Row],[Product]],Table24[[#This Row],[Quantity]],Table24[[#This Row],[Revenue]],Table24[[#This Row],[Cost]])</f>
        <v>IndiaChocolate Chip2921460584</v>
      </c>
      <c r="H2" s="25">
        <f>VLOOKUP(Table24[[#This Row],[Column1]],'Raw Data'!A:H,8,FALSE)</f>
        <v>43862</v>
      </c>
      <c r="I2" s="26" t="str">
        <f>TEXT(Table24[[#This Row],[Date]],"yyyy/mm/dd")</f>
        <v>2020/02/01</v>
      </c>
      <c r="J2" s="26" t="str">
        <f>SUBSTITUTE(Table24[[#This Row],[Date Text]],"/","-")</f>
        <v>2020-02-01</v>
      </c>
      <c r="K2" s="27" t="str">
        <f>MID(Table24[[#This Row],[Date Text]],6,2)</f>
        <v>02</v>
      </c>
      <c r="L2" s="26" t="str">
        <f>UPPER(LEFT(Table24[[#This Row],[Country]],3))</f>
        <v>IND</v>
      </c>
      <c r="M2" s="28" t="str">
        <f xml:space="preserve"> IF(Table24[[#This Row],[Profit]]&gt;=10000,"&gt;= 10000", IF(Table24[[#This Row],[Profit]]&gt;=5000,"&gt;=  5000",IF(Table24[[#This Row],[Profit]]&gt;=1000,"&gt;=  1000",IF(Table24[[#This Row],[Profit]]&lt;1000,"&lt;=  1000","Invalid"))))</f>
        <v>&lt;=  1000</v>
      </c>
      <c r="N2" s="28" t="str">
        <f xml:space="preserve"> IF(Table24[[#This Row],[Quantity]]&gt;=4000,"&gt;=  4000", IF(Table24[[#This Row],[Quantity]]&gt;=2000,"&gt;=  2000",IF(Table24[[#This Row],[Quantity]]&gt;=1000,"&gt;= 1000",IF(Table24[[#This Row],[Quantity]]&lt;=1000,"&lt;= 1000","Invalid"))))</f>
        <v>&lt;= 1000</v>
      </c>
      <c r="O2" s="28" t="str">
        <f>TRIM(Table24[[#This Row],[Product]])</f>
        <v>Chocolate Chip</v>
      </c>
      <c r="S2" s="30">
        <f>MAX(F:F)</f>
        <v>13479</v>
      </c>
      <c r="T2" s="30">
        <f>MIN(F:F)</f>
        <v>160</v>
      </c>
      <c r="U2" s="30">
        <f>SUM(F:F)</f>
        <v>2113710.3000000003</v>
      </c>
      <c r="V2" s="30">
        <f>SUMIF(F:F,"&gt;1000")</f>
        <v>2079448.1000000003</v>
      </c>
      <c r="W2" s="30">
        <f>SUMIFS(F:F,F:F,"&gt;1000",B:B,"Chocolate Chip")</f>
        <v>761649</v>
      </c>
      <c r="X2" s="31">
        <f>COUNTIF(B:B,"Chocolate Chip")</f>
        <v>151</v>
      </c>
      <c r="Y2" s="31">
        <f>COUNTIFS(B:B,"Chocolate Chip",A:A,"India")</f>
        <v>31</v>
      </c>
      <c r="Z2" s="30">
        <f>SUMIFS(I:I,I:I,"&gt;1000",E:E,"Chocolate Chip")</f>
        <v>0</v>
      </c>
    </row>
    <row r="3" spans="1:26" x14ac:dyDescent="0.2">
      <c r="A3" s="21" t="s">
        <v>8</v>
      </c>
      <c r="B3" s="22" t="s">
        <v>9</v>
      </c>
      <c r="C3" s="23">
        <v>2518</v>
      </c>
      <c r="D3" s="24">
        <v>12590</v>
      </c>
      <c r="E3" s="24">
        <v>5036</v>
      </c>
      <c r="F3" s="24">
        <v>7554</v>
      </c>
      <c r="G3" s="24" t="str">
        <f>CONCATENATE(Table24[[#This Row],[Country]],Table24[[#This Row],[Product]],Table24[[#This Row],[Quantity]],Table24[[#This Row],[Revenue]],Table24[[#This Row],[Cost]])</f>
        <v>IndiaChocolate Chip2518125905036</v>
      </c>
      <c r="H3" s="25">
        <f>VLOOKUP(Table24[[#This Row],[Column1]],'Raw Data'!A:H,8,FALSE)</f>
        <v>43983</v>
      </c>
      <c r="I3" s="26" t="str">
        <f>TEXT(Table24[[#This Row],[Date]],"yyyy/mm/dd")</f>
        <v>2020/06/01</v>
      </c>
      <c r="J3" s="26" t="str">
        <f>SUBSTITUTE(Table24[[#This Row],[Date Text]],"/","-")</f>
        <v>2020-06-01</v>
      </c>
      <c r="K3" s="27" t="str">
        <f>MID(Table24[[#This Row],[Date Text]],6,2)</f>
        <v>06</v>
      </c>
      <c r="L3" s="26" t="str">
        <f>UPPER(LEFT(Table24[[#This Row],[Country]],3))</f>
        <v>IND</v>
      </c>
      <c r="M3" s="28" t="str">
        <f xml:space="preserve"> IF(Table24[[#This Row],[Profit]]&gt;=10000,"&gt;= 10000", IF(Table24[[#This Row],[Profit]]&gt;=5000,"&gt;=  5000",IF(Table24[[#This Row],[Profit]]&gt;=1000,"&gt;=  1000",IF(Table24[[#This Row],[Profit]]&lt;1000,"&lt;=  1000","Invalid"))))</f>
        <v>&gt;=  5000</v>
      </c>
      <c r="N3" s="28" t="str">
        <f xml:space="preserve"> IF(Table24[[#This Row],[Quantity]]&gt;=4000,"&gt;=  4000", IF(Table24[[#This Row],[Quantity]]&gt;=2000,"&gt;=  2000",IF(Table24[[#This Row],[Quantity]]&gt;=1000,"&gt;= 1000",IF(Table24[[#This Row],[Quantity]]&lt;=1000,"&lt;= 1000","Invalid"))))</f>
        <v>&gt;=  2000</v>
      </c>
      <c r="O3" s="28" t="str">
        <f>TRIM(Table24[[#This Row],[Product]])</f>
        <v>Chocolate Chip</v>
      </c>
      <c r="S3" s="32"/>
    </row>
    <row r="4" spans="1:26" x14ac:dyDescent="0.2">
      <c r="A4" s="21" t="s">
        <v>8</v>
      </c>
      <c r="B4" s="22" t="s">
        <v>9</v>
      </c>
      <c r="C4" s="23">
        <v>1817</v>
      </c>
      <c r="D4" s="24">
        <v>9085</v>
      </c>
      <c r="E4" s="24">
        <v>3634</v>
      </c>
      <c r="F4" s="24">
        <v>5451</v>
      </c>
      <c r="G4" s="24" t="str">
        <f>CONCATENATE(Table24[[#This Row],[Country]],Table24[[#This Row],[Product]],Table24[[#This Row],[Quantity]],Table24[[#This Row],[Revenue]],Table24[[#This Row],[Cost]])</f>
        <v>IndiaChocolate Chip181790853634</v>
      </c>
      <c r="H4" s="25">
        <f>VLOOKUP(Table24[[#This Row],[Column1]],'Raw Data'!A:H,8,FALSE)</f>
        <v>44166</v>
      </c>
      <c r="I4" s="26" t="str">
        <f>TEXT(Table24[[#This Row],[Date]],"yyyy/mm/dd")</f>
        <v>2020/12/01</v>
      </c>
      <c r="J4" s="26" t="str">
        <f>SUBSTITUTE(Table24[[#This Row],[Date Text]],"/","-")</f>
        <v>2020-12-01</v>
      </c>
      <c r="K4" s="27" t="str">
        <f>MID(Table24[[#This Row],[Date Text]],6,2)</f>
        <v>12</v>
      </c>
      <c r="L4" s="26" t="str">
        <f>UPPER(LEFT(Table24[[#This Row],[Country]],3))</f>
        <v>IND</v>
      </c>
      <c r="M4" s="28" t="str">
        <f xml:space="preserve"> IF(Table24[[#This Row],[Profit]]&gt;=10000,"&gt;= 10000", IF(Table24[[#This Row],[Profit]]&gt;=5000,"&gt;=  5000",IF(Table24[[#This Row],[Profit]]&gt;=1000,"&gt;=  1000",IF(Table24[[#This Row],[Profit]]&lt;1000,"&lt;=  1000","Invalid"))))</f>
        <v>&gt;=  5000</v>
      </c>
      <c r="N4" s="28" t="str">
        <f xml:space="preserve"> IF(Table24[[#This Row],[Quantity]]&gt;=4000,"&gt;=  4000", IF(Table24[[#This Row],[Quantity]]&gt;=2000,"&gt;=  2000",IF(Table24[[#This Row],[Quantity]]&gt;=1000,"&gt;= 1000",IF(Table24[[#This Row],[Quantity]]&lt;=1000,"&lt;= 1000","Invalid"))))</f>
        <v>&gt;= 1000</v>
      </c>
      <c r="O4" s="28" t="str">
        <f>TRIM(Table24[[#This Row],[Product]])</f>
        <v>Chocolate Chip</v>
      </c>
      <c r="S4" s="32"/>
    </row>
    <row r="5" spans="1:26" x14ac:dyDescent="0.2">
      <c r="A5" s="21" t="s">
        <v>8</v>
      </c>
      <c r="B5" s="22" t="s">
        <v>9</v>
      </c>
      <c r="C5" s="23">
        <v>2363</v>
      </c>
      <c r="D5" s="24">
        <v>11815</v>
      </c>
      <c r="E5" s="24">
        <v>4726</v>
      </c>
      <c r="F5" s="24">
        <v>7089</v>
      </c>
      <c r="G5" s="24" t="str">
        <f>CONCATENATE(Table24[[#This Row],[Country]],Table24[[#This Row],[Product]],Table24[[#This Row],[Quantity]],Table24[[#This Row],[Revenue]],Table24[[#This Row],[Cost]])</f>
        <v>IndiaChocolate Chip2363118154726</v>
      </c>
      <c r="H5" s="25">
        <f>VLOOKUP(Table24[[#This Row],[Column1]],'Raw Data'!A:H,8,FALSE)</f>
        <v>43862</v>
      </c>
      <c r="I5" s="26" t="str">
        <f>TEXT(Table24[[#This Row],[Date]],"yyyy/mm/dd")</f>
        <v>2020/02/01</v>
      </c>
      <c r="J5" s="26" t="str">
        <f>SUBSTITUTE(Table24[[#This Row],[Date Text]],"/","-")</f>
        <v>2020-02-01</v>
      </c>
      <c r="K5" s="27" t="str">
        <f>MID(Table24[[#This Row],[Date Text]],6,2)</f>
        <v>02</v>
      </c>
      <c r="L5" s="26" t="str">
        <f>UPPER(LEFT(Table24[[#This Row],[Country]],3))</f>
        <v>IND</v>
      </c>
      <c r="M5" s="28" t="str">
        <f xml:space="preserve"> IF(Table24[[#This Row],[Profit]]&gt;=10000,"&gt;= 10000", IF(Table24[[#This Row],[Profit]]&gt;=5000,"&gt;=  5000",IF(Table24[[#This Row],[Profit]]&gt;=1000,"&gt;=  1000",IF(Table24[[#This Row],[Profit]]&lt;1000,"&lt;=  1000","Invalid"))))</f>
        <v>&gt;=  5000</v>
      </c>
      <c r="N5" s="28" t="str">
        <f xml:space="preserve"> IF(Table24[[#This Row],[Quantity]]&gt;=4000,"&gt;=  4000", IF(Table24[[#This Row],[Quantity]]&gt;=2000,"&gt;=  2000",IF(Table24[[#This Row],[Quantity]]&gt;=1000,"&gt;= 1000",IF(Table24[[#This Row],[Quantity]]&lt;=1000,"&lt;= 1000","Invalid"))))</f>
        <v>&gt;=  2000</v>
      </c>
      <c r="O5" s="28" t="str">
        <f>TRIM(Table24[[#This Row],[Product]])</f>
        <v>Chocolate Chip</v>
      </c>
      <c r="S5" s="32"/>
    </row>
    <row r="6" spans="1:26" x14ac:dyDescent="0.2">
      <c r="A6" s="21" t="s">
        <v>8</v>
      </c>
      <c r="B6" s="22" t="s">
        <v>9</v>
      </c>
      <c r="C6" s="23">
        <v>1295</v>
      </c>
      <c r="D6" s="24">
        <v>6475</v>
      </c>
      <c r="E6" s="24">
        <v>2590</v>
      </c>
      <c r="F6" s="24">
        <v>3885</v>
      </c>
      <c r="G6" s="24" t="str">
        <f>CONCATENATE(Table24[[#This Row],[Country]],Table24[[#This Row],[Product]],Table24[[#This Row],[Quantity]],Table24[[#This Row],[Revenue]],Table24[[#This Row],[Cost]])</f>
        <v>IndiaChocolate Chip129564752590</v>
      </c>
      <c r="H6" s="25">
        <f>VLOOKUP(Table24[[#This Row],[Column1]],'Raw Data'!A:H,8,FALSE)</f>
        <v>44105</v>
      </c>
      <c r="I6" s="26" t="str">
        <f>TEXT(Table24[[#This Row],[Date]],"yyyy/mm/dd")</f>
        <v>2020/10/01</v>
      </c>
      <c r="J6" s="26" t="str">
        <f>SUBSTITUTE(Table24[[#This Row],[Date Text]],"/","-")</f>
        <v>2020-10-01</v>
      </c>
      <c r="K6" s="27" t="str">
        <f>MID(Table24[[#This Row],[Date Text]],6,2)</f>
        <v>10</v>
      </c>
      <c r="L6" s="26" t="str">
        <f>UPPER(LEFT(Table24[[#This Row],[Country]],3))</f>
        <v>IND</v>
      </c>
      <c r="M6" s="28" t="str">
        <f xml:space="preserve"> IF(Table24[[#This Row],[Profit]]&gt;=10000,"&gt;= 10000", IF(Table24[[#This Row],[Profit]]&gt;=5000,"&gt;=  5000",IF(Table24[[#This Row],[Profit]]&gt;=1000,"&gt;=  1000",IF(Table24[[#This Row],[Profit]]&lt;1000,"&lt;=  1000","Invalid"))))</f>
        <v>&gt;=  1000</v>
      </c>
      <c r="N6" s="28" t="str">
        <f xml:space="preserve"> IF(Table24[[#This Row],[Quantity]]&gt;=4000,"&gt;=  4000", IF(Table24[[#This Row],[Quantity]]&gt;=2000,"&gt;=  2000",IF(Table24[[#This Row],[Quantity]]&gt;=1000,"&gt;= 1000",IF(Table24[[#This Row],[Quantity]]&lt;=1000,"&lt;= 1000","Invalid"))))</f>
        <v>&gt;= 1000</v>
      </c>
      <c r="O6" s="28" t="str">
        <f>TRIM(Table24[[#This Row],[Product]])</f>
        <v>Chocolate Chip</v>
      </c>
    </row>
    <row r="7" spans="1:26" x14ac:dyDescent="0.2">
      <c r="A7" s="21" t="s">
        <v>8</v>
      </c>
      <c r="B7" s="22" t="s">
        <v>9</v>
      </c>
      <c r="C7" s="23">
        <v>1916</v>
      </c>
      <c r="D7" s="24">
        <v>9580</v>
      </c>
      <c r="E7" s="24">
        <v>3832</v>
      </c>
      <c r="F7" s="24">
        <v>5748</v>
      </c>
      <c r="G7" s="24" t="str">
        <f>CONCATENATE(Table24[[#This Row],[Country]],Table24[[#This Row],[Product]],Table24[[#This Row],[Quantity]],Table24[[#This Row],[Revenue]],Table24[[#This Row],[Cost]])</f>
        <v>IndiaChocolate Chip191695803832</v>
      </c>
      <c r="H7" s="25">
        <f>VLOOKUP(Table24[[#This Row],[Column1]],'Raw Data'!A:H,8,FALSE)</f>
        <v>44166</v>
      </c>
      <c r="I7" s="26" t="str">
        <f>TEXT(Table24[[#This Row],[Date]],"yyyy/mm/dd")</f>
        <v>2020/12/01</v>
      </c>
      <c r="J7" s="26" t="str">
        <f>SUBSTITUTE(Table24[[#This Row],[Date Text]],"/","-")</f>
        <v>2020-12-01</v>
      </c>
      <c r="K7" s="27" t="str">
        <f>MID(Table24[[#This Row],[Date Text]],6,2)</f>
        <v>12</v>
      </c>
      <c r="L7" s="26" t="str">
        <f>UPPER(LEFT(Table24[[#This Row],[Country]],3))</f>
        <v>IND</v>
      </c>
      <c r="M7" s="28" t="str">
        <f xml:space="preserve"> IF(Table24[[#This Row],[Profit]]&gt;=10000,"&gt;= 10000", IF(Table24[[#This Row],[Profit]]&gt;=5000,"&gt;=  5000",IF(Table24[[#This Row],[Profit]]&gt;=1000,"&gt;=  1000",IF(Table24[[#This Row],[Profit]]&lt;1000,"&lt;=  1000","Invalid"))))</f>
        <v>&gt;=  5000</v>
      </c>
      <c r="N7" s="28" t="str">
        <f xml:space="preserve"> IF(Table24[[#This Row],[Quantity]]&gt;=4000,"&gt;=  4000", IF(Table24[[#This Row],[Quantity]]&gt;=2000,"&gt;=  2000",IF(Table24[[#This Row],[Quantity]]&gt;=1000,"&gt;= 1000",IF(Table24[[#This Row],[Quantity]]&lt;=1000,"&lt;= 1000","Invalid"))))</f>
        <v>&gt;= 1000</v>
      </c>
      <c r="O7" s="28" t="str">
        <f>TRIM(Table24[[#This Row],[Product]])</f>
        <v>Chocolate Chip</v>
      </c>
    </row>
    <row r="8" spans="1:26" x14ac:dyDescent="0.2">
      <c r="A8" s="21" t="s">
        <v>8</v>
      </c>
      <c r="B8" s="22" t="s">
        <v>9</v>
      </c>
      <c r="C8" s="23">
        <v>2852</v>
      </c>
      <c r="D8" s="24">
        <v>14260</v>
      </c>
      <c r="E8" s="24">
        <v>5704</v>
      </c>
      <c r="F8" s="24">
        <v>8556</v>
      </c>
      <c r="G8" s="24" t="str">
        <f>CONCATENATE(Table24[[#This Row],[Country]],Table24[[#This Row],[Product]],Table24[[#This Row],[Quantity]],Table24[[#This Row],[Revenue]],Table24[[#This Row],[Cost]])</f>
        <v>IndiaChocolate Chip2852142605704</v>
      </c>
      <c r="H8" s="25">
        <f>VLOOKUP(Table24[[#This Row],[Column1]],'Raw Data'!A:H,8,FALSE)</f>
        <v>44166</v>
      </c>
      <c r="I8" s="26" t="str">
        <f>TEXT(Table24[[#This Row],[Date]],"yyyy/mm/dd")</f>
        <v>2020/12/01</v>
      </c>
      <c r="J8" s="26" t="str">
        <f>SUBSTITUTE(Table24[[#This Row],[Date Text]],"/","-")</f>
        <v>2020-12-01</v>
      </c>
      <c r="K8" s="27" t="str">
        <f>MID(Table24[[#This Row],[Date Text]],6,2)</f>
        <v>12</v>
      </c>
      <c r="L8" s="26" t="str">
        <f>UPPER(LEFT(Table24[[#This Row],[Country]],3))</f>
        <v>IND</v>
      </c>
      <c r="M8" s="28" t="str">
        <f xml:space="preserve"> IF(Table24[[#This Row],[Profit]]&gt;=10000,"&gt;= 10000", IF(Table24[[#This Row],[Profit]]&gt;=5000,"&gt;=  5000",IF(Table24[[#This Row],[Profit]]&gt;=1000,"&gt;=  1000",IF(Table24[[#This Row],[Profit]]&lt;1000,"&lt;=  1000","Invalid"))))</f>
        <v>&gt;=  5000</v>
      </c>
      <c r="N8" s="28" t="str">
        <f xml:space="preserve"> IF(Table24[[#This Row],[Quantity]]&gt;=4000,"&gt;=  4000", IF(Table24[[#This Row],[Quantity]]&gt;=2000,"&gt;=  2000",IF(Table24[[#This Row],[Quantity]]&gt;=1000,"&gt;= 1000",IF(Table24[[#This Row],[Quantity]]&lt;=1000,"&lt;= 1000","Invalid"))))</f>
        <v>&gt;=  2000</v>
      </c>
      <c r="O8" s="28" t="str">
        <f>TRIM(Table24[[#This Row],[Product]])</f>
        <v>Chocolate Chip</v>
      </c>
    </row>
    <row r="9" spans="1:26" x14ac:dyDescent="0.2">
      <c r="A9" s="21" t="s">
        <v>8</v>
      </c>
      <c r="B9" s="22" t="s">
        <v>9</v>
      </c>
      <c r="C9" s="23">
        <v>2729</v>
      </c>
      <c r="D9" s="24">
        <v>13645</v>
      </c>
      <c r="E9" s="24">
        <v>5458</v>
      </c>
      <c r="F9" s="24">
        <v>8187</v>
      </c>
      <c r="G9" s="24" t="str">
        <f>CONCATENATE(Table24[[#This Row],[Country]],Table24[[#This Row],[Product]],Table24[[#This Row],[Quantity]],Table24[[#This Row],[Revenue]],Table24[[#This Row],[Cost]])</f>
        <v>IndiaChocolate Chip2729136455458</v>
      </c>
      <c r="H9" s="25">
        <f>VLOOKUP(Table24[[#This Row],[Column1]],'Raw Data'!A:H,8,FALSE)</f>
        <v>44166</v>
      </c>
      <c r="I9" s="26" t="str">
        <f>TEXT(Table24[[#This Row],[Date]],"yyyy/mm/dd")</f>
        <v>2020/12/01</v>
      </c>
      <c r="J9" s="26" t="str">
        <f>SUBSTITUTE(Table24[[#This Row],[Date Text]],"/","-")</f>
        <v>2020-12-01</v>
      </c>
      <c r="K9" s="27" t="str">
        <f>MID(Table24[[#This Row],[Date Text]],6,2)</f>
        <v>12</v>
      </c>
      <c r="L9" s="26" t="str">
        <f>UPPER(LEFT(Table24[[#This Row],[Country]],3))</f>
        <v>IND</v>
      </c>
      <c r="M9" s="28" t="str">
        <f xml:space="preserve"> IF(Table24[[#This Row],[Profit]]&gt;=10000,"&gt;= 10000", IF(Table24[[#This Row],[Profit]]&gt;=5000,"&gt;=  5000",IF(Table24[[#This Row],[Profit]]&gt;=1000,"&gt;=  1000",IF(Table24[[#This Row],[Profit]]&lt;1000,"&lt;=  1000","Invalid"))))</f>
        <v>&gt;=  5000</v>
      </c>
      <c r="N9" s="28" t="str">
        <f xml:space="preserve"> IF(Table24[[#This Row],[Quantity]]&gt;=4000,"&gt;=  4000", IF(Table24[[#This Row],[Quantity]]&gt;=2000,"&gt;=  2000",IF(Table24[[#This Row],[Quantity]]&gt;=1000,"&gt;= 1000",IF(Table24[[#This Row],[Quantity]]&lt;=1000,"&lt;= 1000","Invalid"))))</f>
        <v>&gt;=  2000</v>
      </c>
      <c r="O9" s="28" t="str">
        <f>TRIM(Table24[[#This Row],[Product]])</f>
        <v>Chocolate Chip</v>
      </c>
    </row>
    <row r="10" spans="1:26" x14ac:dyDescent="0.2">
      <c r="A10" s="21" t="s">
        <v>8</v>
      </c>
      <c r="B10" s="22" t="s">
        <v>9</v>
      </c>
      <c r="C10" s="23">
        <v>1774</v>
      </c>
      <c r="D10" s="24">
        <v>8870</v>
      </c>
      <c r="E10" s="24">
        <v>3548</v>
      </c>
      <c r="F10" s="24">
        <v>5322</v>
      </c>
      <c r="G10" s="24" t="str">
        <f>CONCATENATE(Table24[[#This Row],[Country]],Table24[[#This Row],[Product]],Table24[[#This Row],[Quantity]],Table24[[#This Row],[Revenue]],Table24[[#This Row],[Cost]])</f>
        <v>IndiaChocolate Chip177488703548</v>
      </c>
      <c r="H10" s="25">
        <f>VLOOKUP(Table24[[#This Row],[Column1]],'Raw Data'!A:H,8,FALSE)</f>
        <v>43891</v>
      </c>
      <c r="I10" s="26" t="str">
        <f>TEXT(Table24[[#This Row],[Date]],"yyyy/mm/dd")</f>
        <v>2020/03/01</v>
      </c>
      <c r="J10" s="26" t="str">
        <f>SUBSTITUTE(Table24[[#This Row],[Date Text]],"/","-")</f>
        <v>2020-03-01</v>
      </c>
      <c r="K10" s="27" t="str">
        <f>MID(Table24[[#This Row],[Date Text]],6,2)</f>
        <v>03</v>
      </c>
      <c r="L10" s="26" t="str">
        <f>UPPER(LEFT(Table24[[#This Row],[Country]],3))</f>
        <v>IND</v>
      </c>
      <c r="M10" s="28" t="str">
        <f xml:space="preserve"> IF(Table24[[#This Row],[Profit]]&gt;=10000,"&gt;= 10000", IF(Table24[[#This Row],[Profit]]&gt;=5000,"&gt;=  5000",IF(Table24[[#This Row],[Profit]]&gt;=1000,"&gt;=  1000",IF(Table24[[#This Row],[Profit]]&lt;1000,"&lt;=  1000","Invalid"))))</f>
        <v>&gt;=  5000</v>
      </c>
      <c r="N10" s="28" t="str">
        <f xml:space="preserve"> IF(Table24[[#This Row],[Quantity]]&gt;=4000,"&gt;=  4000", IF(Table24[[#This Row],[Quantity]]&gt;=2000,"&gt;=  2000",IF(Table24[[#This Row],[Quantity]]&gt;=1000,"&gt;= 1000",IF(Table24[[#This Row],[Quantity]]&lt;=1000,"&lt;= 1000","Invalid"))))</f>
        <v>&gt;= 1000</v>
      </c>
      <c r="O10" s="28" t="str">
        <f>TRIM(Table24[[#This Row],[Product]])</f>
        <v>Chocolate Chip</v>
      </c>
    </row>
    <row r="11" spans="1:26" x14ac:dyDescent="0.2">
      <c r="A11" s="21" t="s">
        <v>8</v>
      </c>
      <c r="B11" s="22" t="s">
        <v>9</v>
      </c>
      <c r="C11" s="23">
        <v>2009</v>
      </c>
      <c r="D11" s="24">
        <v>10045</v>
      </c>
      <c r="E11" s="24">
        <v>4018</v>
      </c>
      <c r="F11" s="24">
        <v>6027</v>
      </c>
      <c r="G11" s="24" t="str">
        <f>CONCATENATE(Table24[[#This Row],[Country]],Table24[[#This Row],[Product]],Table24[[#This Row],[Quantity]],Table24[[#This Row],[Revenue]],Table24[[#This Row],[Cost]])</f>
        <v>IndiaChocolate Chip2009100454018</v>
      </c>
      <c r="H11" s="25">
        <f>VLOOKUP(Table24[[#This Row],[Column1]],'Raw Data'!A:H,8,FALSE)</f>
        <v>44105</v>
      </c>
      <c r="I11" s="26" t="str">
        <f>TEXT(Table24[[#This Row],[Date]],"yyyy/mm/dd")</f>
        <v>2020/10/01</v>
      </c>
      <c r="J11" s="26" t="str">
        <f>SUBSTITUTE(Table24[[#This Row],[Date Text]],"/","-")</f>
        <v>2020-10-01</v>
      </c>
      <c r="K11" s="27" t="str">
        <f>MID(Table24[[#This Row],[Date Text]],6,2)</f>
        <v>10</v>
      </c>
      <c r="L11" s="26" t="str">
        <f>UPPER(LEFT(Table24[[#This Row],[Country]],3))</f>
        <v>IND</v>
      </c>
      <c r="M11" s="28" t="str">
        <f xml:space="preserve"> IF(Table24[[#This Row],[Profit]]&gt;=10000,"&gt;= 10000", IF(Table24[[#This Row],[Profit]]&gt;=5000,"&gt;=  5000",IF(Table24[[#This Row],[Profit]]&gt;=1000,"&gt;=  1000",IF(Table24[[#This Row],[Profit]]&lt;1000,"&lt;=  1000","Invalid"))))</f>
        <v>&gt;=  5000</v>
      </c>
      <c r="N11" s="28" t="str">
        <f xml:space="preserve"> IF(Table24[[#This Row],[Quantity]]&gt;=4000,"&gt;=  4000", IF(Table24[[#This Row],[Quantity]]&gt;=2000,"&gt;=  2000",IF(Table24[[#This Row],[Quantity]]&gt;=1000,"&gt;= 1000",IF(Table24[[#This Row],[Quantity]]&lt;=1000,"&lt;= 1000","Invalid"))))</f>
        <v>&gt;=  2000</v>
      </c>
      <c r="O11" s="28" t="str">
        <f>TRIM(Table24[[#This Row],[Product]])</f>
        <v>Chocolate Chip</v>
      </c>
    </row>
    <row r="12" spans="1:26" x14ac:dyDescent="0.2">
      <c r="A12" s="21" t="s">
        <v>8</v>
      </c>
      <c r="B12" s="22" t="s">
        <v>9</v>
      </c>
      <c r="C12" s="23">
        <v>4251</v>
      </c>
      <c r="D12" s="24">
        <v>21255</v>
      </c>
      <c r="E12" s="24">
        <v>8502</v>
      </c>
      <c r="F12" s="24">
        <v>12753</v>
      </c>
      <c r="G12" s="24" t="str">
        <f>CONCATENATE(Table24[[#This Row],[Country]],Table24[[#This Row],[Product]],Table24[[#This Row],[Quantity]],Table24[[#This Row],[Revenue]],Table24[[#This Row],[Cost]])</f>
        <v>IndiaChocolate Chip4251212558502</v>
      </c>
      <c r="H12" s="25">
        <f>VLOOKUP(Table24[[#This Row],[Column1]],'Raw Data'!A:H,8,FALSE)</f>
        <v>43831</v>
      </c>
      <c r="I12" s="26" t="str">
        <f>TEXT(Table24[[#This Row],[Date]],"yyyy/mm/dd")</f>
        <v>2020/01/01</v>
      </c>
      <c r="J12" s="26" t="str">
        <f>SUBSTITUTE(Table24[[#This Row],[Date Text]],"/","-")</f>
        <v>2020-01-01</v>
      </c>
      <c r="K12" s="27" t="str">
        <f>MID(Table24[[#This Row],[Date Text]],6,2)</f>
        <v>01</v>
      </c>
      <c r="L12" s="26" t="str">
        <f>UPPER(LEFT(Table24[[#This Row],[Country]],3))</f>
        <v>IND</v>
      </c>
      <c r="M12" s="28" t="str">
        <f xml:space="preserve"> IF(Table24[[#This Row],[Profit]]&gt;=10000,"&gt;= 10000", IF(Table24[[#This Row],[Profit]]&gt;=5000,"&gt;=  5000",IF(Table24[[#This Row],[Profit]]&gt;=1000,"&gt;=  1000",IF(Table24[[#This Row],[Profit]]&lt;1000,"&lt;=  1000","Invalid"))))</f>
        <v>&gt;= 10000</v>
      </c>
      <c r="N12" s="28" t="str">
        <f xml:space="preserve"> IF(Table24[[#This Row],[Quantity]]&gt;=4000,"&gt;=  4000", IF(Table24[[#This Row],[Quantity]]&gt;=2000,"&gt;=  2000",IF(Table24[[#This Row],[Quantity]]&gt;=1000,"&gt;= 1000",IF(Table24[[#This Row],[Quantity]]&lt;=1000,"&lt;= 1000","Invalid"))))</f>
        <v>&gt;=  4000</v>
      </c>
      <c r="O12" s="28" t="str">
        <f>TRIM(Table24[[#This Row],[Product]])</f>
        <v>Chocolate Chip</v>
      </c>
    </row>
    <row r="13" spans="1:26" x14ac:dyDescent="0.2">
      <c r="A13" s="21" t="s">
        <v>8</v>
      </c>
      <c r="B13" s="22" t="s">
        <v>9</v>
      </c>
      <c r="C13" s="23">
        <v>218</v>
      </c>
      <c r="D13" s="24">
        <v>1090</v>
      </c>
      <c r="E13" s="24">
        <v>436</v>
      </c>
      <c r="F13" s="24">
        <v>654</v>
      </c>
      <c r="G13" s="24" t="str">
        <f>CONCATENATE(Table24[[#This Row],[Country]],Table24[[#This Row],[Product]],Table24[[#This Row],[Quantity]],Table24[[#This Row],[Revenue]],Table24[[#This Row],[Cost]])</f>
        <v>IndiaChocolate Chip2181090436</v>
      </c>
      <c r="H13" s="25">
        <f>VLOOKUP(Table24[[#This Row],[Column1]],'Raw Data'!A:H,8,FALSE)</f>
        <v>44075</v>
      </c>
      <c r="I13" s="26" t="str">
        <f>TEXT(Table24[[#This Row],[Date]],"yyyy/mm/dd")</f>
        <v>2020/09/01</v>
      </c>
      <c r="J13" s="26" t="str">
        <f>SUBSTITUTE(Table24[[#This Row],[Date Text]],"/","-")</f>
        <v>2020-09-01</v>
      </c>
      <c r="K13" s="27" t="str">
        <f>MID(Table24[[#This Row],[Date Text]],6,2)</f>
        <v>09</v>
      </c>
      <c r="L13" s="26" t="str">
        <f>UPPER(LEFT(Table24[[#This Row],[Country]],3))</f>
        <v>IND</v>
      </c>
      <c r="M13" s="28" t="str">
        <f xml:space="preserve"> IF(Table24[[#This Row],[Profit]]&gt;=10000,"&gt;= 10000", IF(Table24[[#This Row],[Profit]]&gt;=5000,"&gt;=  5000",IF(Table24[[#This Row],[Profit]]&gt;=1000,"&gt;=  1000",IF(Table24[[#This Row],[Profit]]&lt;1000,"&lt;=  1000","Invalid"))))</f>
        <v>&lt;=  1000</v>
      </c>
      <c r="N13" s="28" t="str">
        <f xml:space="preserve"> IF(Table24[[#This Row],[Quantity]]&gt;=4000,"&gt;=  4000", IF(Table24[[#This Row],[Quantity]]&gt;=2000,"&gt;=  2000",IF(Table24[[#This Row],[Quantity]]&gt;=1000,"&gt;= 1000",IF(Table24[[#This Row],[Quantity]]&lt;=1000,"&lt;= 1000","Invalid"))))</f>
        <v>&lt;= 1000</v>
      </c>
      <c r="O13" s="28" t="str">
        <f>TRIM(Table24[[#This Row],[Product]])</f>
        <v>Chocolate Chip</v>
      </c>
    </row>
    <row r="14" spans="1:26" x14ac:dyDescent="0.2">
      <c r="A14" s="21" t="s">
        <v>8</v>
      </c>
      <c r="B14" s="22" t="s">
        <v>9</v>
      </c>
      <c r="C14" s="23">
        <v>2074</v>
      </c>
      <c r="D14" s="24">
        <v>10370</v>
      </c>
      <c r="E14" s="24">
        <v>4148</v>
      </c>
      <c r="F14" s="24">
        <v>6222</v>
      </c>
      <c r="G14" s="24" t="str">
        <f>CONCATENATE(Table24[[#This Row],[Country]],Table24[[#This Row],[Product]],Table24[[#This Row],[Quantity]],Table24[[#This Row],[Revenue]],Table24[[#This Row],[Cost]])</f>
        <v>IndiaChocolate Chip2074103704148</v>
      </c>
      <c r="H14" s="25">
        <f>VLOOKUP(Table24[[#This Row],[Column1]],'Raw Data'!A:H,8,FALSE)</f>
        <v>44075</v>
      </c>
      <c r="I14" s="26" t="str">
        <f>TEXT(Table24[[#This Row],[Date]],"yyyy/mm/dd")</f>
        <v>2020/09/01</v>
      </c>
      <c r="J14" s="26" t="str">
        <f>SUBSTITUTE(Table24[[#This Row],[Date Text]],"/","-")</f>
        <v>2020-09-01</v>
      </c>
      <c r="K14" s="27" t="str">
        <f>MID(Table24[[#This Row],[Date Text]],6,2)</f>
        <v>09</v>
      </c>
      <c r="L14" s="26" t="str">
        <f>UPPER(LEFT(Table24[[#This Row],[Country]],3))</f>
        <v>IND</v>
      </c>
      <c r="M14" s="28" t="str">
        <f xml:space="preserve"> IF(Table24[[#This Row],[Profit]]&gt;=10000,"&gt;= 10000", IF(Table24[[#This Row],[Profit]]&gt;=5000,"&gt;=  5000",IF(Table24[[#This Row],[Profit]]&gt;=1000,"&gt;=  1000",IF(Table24[[#This Row],[Profit]]&lt;1000,"&lt;=  1000","Invalid"))))</f>
        <v>&gt;=  5000</v>
      </c>
      <c r="N14" s="28" t="str">
        <f xml:space="preserve"> IF(Table24[[#This Row],[Quantity]]&gt;=4000,"&gt;=  4000", IF(Table24[[#This Row],[Quantity]]&gt;=2000,"&gt;=  2000",IF(Table24[[#This Row],[Quantity]]&gt;=1000,"&gt;= 1000",IF(Table24[[#This Row],[Quantity]]&lt;=1000,"&lt;= 1000","Invalid"))))</f>
        <v>&gt;=  2000</v>
      </c>
      <c r="O14" s="28" t="str">
        <f>TRIM(Table24[[#This Row],[Product]])</f>
        <v>Chocolate Chip</v>
      </c>
    </row>
    <row r="15" spans="1:26" x14ac:dyDescent="0.2">
      <c r="A15" s="21" t="s">
        <v>8</v>
      </c>
      <c r="B15" s="22" t="s">
        <v>9</v>
      </c>
      <c r="C15" s="23">
        <v>2431</v>
      </c>
      <c r="D15" s="24">
        <v>12155</v>
      </c>
      <c r="E15" s="24">
        <v>4862</v>
      </c>
      <c r="F15" s="24">
        <v>7293</v>
      </c>
      <c r="G15" s="24" t="str">
        <f>CONCATENATE(Table24[[#This Row],[Country]],Table24[[#This Row],[Product]],Table24[[#This Row],[Quantity]],Table24[[#This Row],[Revenue]],Table24[[#This Row],[Cost]])</f>
        <v>IndiaChocolate Chip2431121554862</v>
      </c>
      <c r="H15" s="25">
        <f>VLOOKUP(Table24[[#This Row],[Column1]],'Raw Data'!A:H,8,FALSE)</f>
        <v>44166</v>
      </c>
      <c r="I15" s="26" t="str">
        <f>TEXT(Table24[[#This Row],[Date]],"yyyy/mm/dd")</f>
        <v>2020/12/01</v>
      </c>
      <c r="J15" s="26" t="str">
        <f>SUBSTITUTE(Table24[[#This Row],[Date Text]],"/","-")</f>
        <v>2020-12-01</v>
      </c>
      <c r="K15" s="27" t="str">
        <f>MID(Table24[[#This Row],[Date Text]],6,2)</f>
        <v>12</v>
      </c>
      <c r="L15" s="26" t="str">
        <f>UPPER(LEFT(Table24[[#This Row],[Country]],3))</f>
        <v>IND</v>
      </c>
      <c r="M15" s="28" t="str">
        <f xml:space="preserve"> IF(Table24[[#This Row],[Profit]]&gt;=10000,"&gt;= 10000", IF(Table24[[#This Row],[Profit]]&gt;=5000,"&gt;=  5000",IF(Table24[[#This Row],[Profit]]&gt;=1000,"&gt;=  1000",IF(Table24[[#This Row],[Profit]]&lt;1000,"&lt;=  1000","Invalid"))))</f>
        <v>&gt;=  5000</v>
      </c>
      <c r="N15" s="28" t="str">
        <f xml:space="preserve"> IF(Table24[[#This Row],[Quantity]]&gt;=4000,"&gt;=  4000", IF(Table24[[#This Row],[Quantity]]&gt;=2000,"&gt;=  2000",IF(Table24[[#This Row],[Quantity]]&gt;=1000,"&gt;= 1000",IF(Table24[[#This Row],[Quantity]]&lt;=1000,"&lt;= 1000","Invalid"))))</f>
        <v>&gt;=  2000</v>
      </c>
      <c r="O15" s="28" t="str">
        <f>TRIM(Table24[[#This Row],[Product]])</f>
        <v>Chocolate Chip</v>
      </c>
    </row>
    <row r="16" spans="1:26" x14ac:dyDescent="0.2">
      <c r="A16" s="21" t="s">
        <v>8</v>
      </c>
      <c r="B16" s="22" t="s">
        <v>9</v>
      </c>
      <c r="C16" s="23">
        <v>1702</v>
      </c>
      <c r="D16" s="24">
        <v>8510</v>
      </c>
      <c r="E16" s="24">
        <v>3404</v>
      </c>
      <c r="F16" s="24">
        <v>5106</v>
      </c>
      <c r="G16" s="24" t="str">
        <f>CONCATENATE(Table24[[#This Row],[Country]],Table24[[#This Row],[Product]],Table24[[#This Row],[Quantity]],Table24[[#This Row],[Revenue]],Table24[[#This Row],[Cost]])</f>
        <v>IndiaChocolate Chip170285103404</v>
      </c>
      <c r="H16" s="25">
        <f>VLOOKUP(Table24[[#This Row],[Column1]],'Raw Data'!A:H,8,FALSE)</f>
        <v>43952</v>
      </c>
      <c r="I16" s="26" t="str">
        <f>TEXT(Table24[[#This Row],[Date]],"yyyy/mm/dd")</f>
        <v>2020/05/01</v>
      </c>
      <c r="J16" s="26" t="str">
        <f>SUBSTITUTE(Table24[[#This Row],[Date Text]],"/","-")</f>
        <v>2020-05-01</v>
      </c>
      <c r="K16" s="27" t="str">
        <f>MID(Table24[[#This Row],[Date Text]],6,2)</f>
        <v>05</v>
      </c>
      <c r="L16" s="26" t="str">
        <f>UPPER(LEFT(Table24[[#This Row],[Country]],3))</f>
        <v>IND</v>
      </c>
      <c r="M16" s="28" t="str">
        <f xml:space="preserve"> IF(Table24[[#This Row],[Profit]]&gt;=10000,"&gt;= 10000", IF(Table24[[#This Row],[Profit]]&gt;=5000,"&gt;=  5000",IF(Table24[[#This Row],[Profit]]&gt;=1000,"&gt;=  1000",IF(Table24[[#This Row],[Profit]]&lt;1000,"&lt;=  1000","Invalid"))))</f>
        <v>&gt;=  5000</v>
      </c>
      <c r="N16" s="28" t="str">
        <f xml:space="preserve"> IF(Table24[[#This Row],[Quantity]]&gt;=4000,"&gt;=  4000", IF(Table24[[#This Row],[Quantity]]&gt;=2000,"&gt;=  2000",IF(Table24[[#This Row],[Quantity]]&gt;=1000,"&gt;= 1000",IF(Table24[[#This Row],[Quantity]]&lt;=1000,"&lt;= 1000","Invalid"))))</f>
        <v>&gt;= 1000</v>
      </c>
      <c r="O16" s="28" t="str">
        <f>TRIM(Table24[[#This Row],[Product]])</f>
        <v>Chocolate Chip</v>
      </c>
    </row>
    <row r="17" spans="1:15" x14ac:dyDescent="0.2">
      <c r="A17" s="21" t="s">
        <v>8</v>
      </c>
      <c r="B17" s="22" t="s">
        <v>9</v>
      </c>
      <c r="C17" s="23">
        <v>257</v>
      </c>
      <c r="D17" s="24">
        <v>1285</v>
      </c>
      <c r="E17" s="24">
        <v>514</v>
      </c>
      <c r="F17" s="24">
        <v>771</v>
      </c>
      <c r="G17" s="24" t="str">
        <f>CONCATENATE(Table24[[#This Row],[Country]],Table24[[#This Row],[Product]],Table24[[#This Row],[Quantity]],Table24[[#This Row],[Revenue]],Table24[[#This Row],[Cost]])</f>
        <v>IndiaChocolate Chip2571285514</v>
      </c>
      <c r="H17" s="25">
        <f>VLOOKUP(Table24[[#This Row],[Column1]],'Raw Data'!A:H,8,FALSE)</f>
        <v>43952</v>
      </c>
      <c r="I17" s="26" t="str">
        <f>TEXT(Table24[[#This Row],[Date]],"yyyy/mm/dd")</f>
        <v>2020/05/01</v>
      </c>
      <c r="J17" s="26" t="str">
        <f>SUBSTITUTE(Table24[[#This Row],[Date Text]],"/","-")</f>
        <v>2020-05-01</v>
      </c>
      <c r="K17" s="27" t="str">
        <f>MID(Table24[[#This Row],[Date Text]],6,2)</f>
        <v>05</v>
      </c>
      <c r="L17" s="26" t="str">
        <f>UPPER(LEFT(Table24[[#This Row],[Country]],3))</f>
        <v>IND</v>
      </c>
      <c r="M17" s="28" t="str">
        <f xml:space="preserve"> IF(Table24[[#This Row],[Profit]]&gt;=10000,"&gt;= 10000", IF(Table24[[#This Row],[Profit]]&gt;=5000,"&gt;=  5000",IF(Table24[[#This Row],[Profit]]&gt;=1000,"&gt;=  1000",IF(Table24[[#This Row],[Profit]]&lt;1000,"&lt;=  1000","Invalid"))))</f>
        <v>&lt;=  1000</v>
      </c>
      <c r="N17" s="28" t="str">
        <f xml:space="preserve"> IF(Table24[[#This Row],[Quantity]]&gt;=4000,"&gt;=  4000", IF(Table24[[#This Row],[Quantity]]&gt;=2000,"&gt;=  2000",IF(Table24[[#This Row],[Quantity]]&gt;=1000,"&gt;= 1000",IF(Table24[[#This Row],[Quantity]]&lt;=1000,"&lt;= 1000","Invalid"))))</f>
        <v>&lt;= 1000</v>
      </c>
      <c r="O17" s="28" t="str">
        <f>TRIM(Table24[[#This Row],[Product]])</f>
        <v>Chocolate Chip</v>
      </c>
    </row>
    <row r="18" spans="1:15" x14ac:dyDescent="0.2">
      <c r="A18" s="21" t="s">
        <v>8</v>
      </c>
      <c r="B18" s="22" t="s">
        <v>9</v>
      </c>
      <c r="C18" s="23">
        <v>1094</v>
      </c>
      <c r="D18" s="24">
        <v>5470</v>
      </c>
      <c r="E18" s="24">
        <v>2188</v>
      </c>
      <c r="F18" s="24">
        <v>3282</v>
      </c>
      <c r="G18" s="24" t="str">
        <f>CONCATENATE(Table24[[#This Row],[Country]],Table24[[#This Row],[Product]],Table24[[#This Row],[Quantity]],Table24[[#This Row],[Revenue]],Table24[[#This Row],[Cost]])</f>
        <v>IndiaChocolate Chip109454702188</v>
      </c>
      <c r="H18" s="25">
        <f>VLOOKUP(Table24[[#This Row],[Column1]],'Raw Data'!A:H,8,FALSE)</f>
        <v>43983</v>
      </c>
      <c r="I18" s="26" t="str">
        <f>TEXT(Table24[[#This Row],[Date]],"yyyy/mm/dd")</f>
        <v>2020/06/01</v>
      </c>
      <c r="J18" s="26" t="str">
        <f>SUBSTITUTE(Table24[[#This Row],[Date Text]],"/","-")</f>
        <v>2020-06-01</v>
      </c>
      <c r="K18" s="27" t="str">
        <f>MID(Table24[[#This Row],[Date Text]],6,2)</f>
        <v>06</v>
      </c>
      <c r="L18" s="26" t="str">
        <f>UPPER(LEFT(Table24[[#This Row],[Country]],3))</f>
        <v>IND</v>
      </c>
      <c r="M18" s="28" t="str">
        <f xml:space="preserve"> IF(Table24[[#This Row],[Profit]]&gt;=10000,"&gt;= 10000", IF(Table24[[#This Row],[Profit]]&gt;=5000,"&gt;=  5000",IF(Table24[[#This Row],[Profit]]&gt;=1000,"&gt;=  1000",IF(Table24[[#This Row],[Profit]]&lt;1000,"&lt;=  1000","Invalid"))))</f>
        <v>&gt;=  1000</v>
      </c>
      <c r="N18" s="28" t="str">
        <f xml:space="preserve"> IF(Table24[[#This Row],[Quantity]]&gt;=4000,"&gt;=  4000", IF(Table24[[#This Row],[Quantity]]&gt;=2000,"&gt;=  2000",IF(Table24[[#This Row],[Quantity]]&gt;=1000,"&gt;= 1000",IF(Table24[[#This Row],[Quantity]]&lt;=1000,"&lt;= 1000","Invalid"))))</f>
        <v>&gt;= 1000</v>
      </c>
      <c r="O18" s="28" t="str">
        <f>TRIM(Table24[[#This Row],[Product]])</f>
        <v>Chocolate Chip</v>
      </c>
    </row>
    <row r="19" spans="1:15" x14ac:dyDescent="0.2">
      <c r="A19" s="21" t="s">
        <v>8</v>
      </c>
      <c r="B19" s="22" t="s">
        <v>9</v>
      </c>
      <c r="C19" s="23">
        <v>873</v>
      </c>
      <c r="D19" s="24">
        <v>4365</v>
      </c>
      <c r="E19" s="24">
        <v>1746</v>
      </c>
      <c r="F19" s="24">
        <v>2619</v>
      </c>
      <c r="G19" s="24" t="str">
        <f>CONCATENATE(Table24[[#This Row],[Country]],Table24[[#This Row],[Product]],Table24[[#This Row],[Quantity]],Table24[[#This Row],[Revenue]],Table24[[#This Row],[Cost]])</f>
        <v>IndiaChocolate Chip87343651746</v>
      </c>
      <c r="H19" s="25">
        <f>VLOOKUP(Table24[[#This Row],[Column1]],'Raw Data'!A:H,8,FALSE)</f>
        <v>43831</v>
      </c>
      <c r="I19" s="26" t="str">
        <f>TEXT(Table24[[#This Row],[Date]],"yyyy/mm/dd")</f>
        <v>2020/01/01</v>
      </c>
      <c r="J19" s="26" t="str">
        <f>SUBSTITUTE(Table24[[#This Row],[Date Text]],"/","-")</f>
        <v>2020-01-01</v>
      </c>
      <c r="K19" s="27" t="str">
        <f>MID(Table24[[#This Row],[Date Text]],6,2)</f>
        <v>01</v>
      </c>
      <c r="L19" s="26" t="str">
        <f>UPPER(LEFT(Table24[[#This Row],[Country]],3))</f>
        <v>IND</v>
      </c>
      <c r="M19" s="28" t="str">
        <f xml:space="preserve"> IF(Table24[[#This Row],[Profit]]&gt;=10000,"&gt;= 10000", IF(Table24[[#This Row],[Profit]]&gt;=5000,"&gt;=  5000",IF(Table24[[#This Row],[Profit]]&gt;=1000,"&gt;=  1000",IF(Table24[[#This Row],[Profit]]&lt;1000,"&lt;=  1000","Invalid"))))</f>
        <v>&gt;=  1000</v>
      </c>
      <c r="N19" s="28" t="str">
        <f xml:space="preserve"> IF(Table24[[#This Row],[Quantity]]&gt;=4000,"&gt;=  4000", IF(Table24[[#This Row],[Quantity]]&gt;=2000,"&gt;=  2000",IF(Table24[[#This Row],[Quantity]]&gt;=1000,"&gt;= 1000",IF(Table24[[#This Row],[Quantity]]&lt;=1000,"&lt;= 1000","Invalid"))))</f>
        <v>&lt;= 1000</v>
      </c>
      <c r="O19" s="28" t="str">
        <f>TRIM(Table24[[#This Row],[Product]])</f>
        <v>Chocolate Chip</v>
      </c>
    </row>
    <row r="20" spans="1:15" x14ac:dyDescent="0.2">
      <c r="A20" s="21" t="s">
        <v>8</v>
      </c>
      <c r="B20" s="22" t="s">
        <v>9</v>
      </c>
      <c r="C20" s="23">
        <v>2105</v>
      </c>
      <c r="D20" s="24">
        <v>10525</v>
      </c>
      <c r="E20" s="24">
        <v>4210</v>
      </c>
      <c r="F20" s="24">
        <v>6315</v>
      </c>
      <c r="G20" s="24" t="str">
        <f>CONCATENATE(Table24[[#This Row],[Country]],Table24[[#This Row],[Product]],Table24[[#This Row],[Quantity]],Table24[[#This Row],[Revenue]],Table24[[#This Row],[Cost]])</f>
        <v>IndiaChocolate Chip2105105254210</v>
      </c>
      <c r="H20" s="25">
        <f>VLOOKUP(Table24[[#This Row],[Column1]],'Raw Data'!A:H,8,FALSE)</f>
        <v>44013</v>
      </c>
      <c r="I20" s="26" t="str">
        <f>TEXT(Table24[[#This Row],[Date]],"yyyy/mm/dd")</f>
        <v>2020/07/01</v>
      </c>
      <c r="J20" s="26" t="str">
        <f>SUBSTITUTE(Table24[[#This Row],[Date Text]],"/","-")</f>
        <v>2020-07-01</v>
      </c>
      <c r="K20" s="27" t="str">
        <f>MID(Table24[[#This Row],[Date Text]],6,2)</f>
        <v>07</v>
      </c>
      <c r="L20" s="26" t="str">
        <f>UPPER(LEFT(Table24[[#This Row],[Country]],3))</f>
        <v>IND</v>
      </c>
      <c r="M20" s="28" t="str">
        <f xml:space="preserve"> IF(Table24[[#This Row],[Profit]]&gt;=10000,"&gt;= 10000", IF(Table24[[#This Row],[Profit]]&gt;=5000,"&gt;=  5000",IF(Table24[[#This Row],[Profit]]&gt;=1000,"&gt;=  1000",IF(Table24[[#This Row],[Profit]]&lt;1000,"&lt;=  1000","Invalid"))))</f>
        <v>&gt;=  5000</v>
      </c>
      <c r="N20" s="28" t="str">
        <f xml:space="preserve"> IF(Table24[[#This Row],[Quantity]]&gt;=4000,"&gt;=  4000", IF(Table24[[#This Row],[Quantity]]&gt;=2000,"&gt;=  2000",IF(Table24[[#This Row],[Quantity]]&gt;=1000,"&gt;= 1000",IF(Table24[[#This Row],[Quantity]]&lt;=1000,"&lt;= 1000","Invalid"))))</f>
        <v>&gt;=  2000</v>
      </c>
      <c r="O20" s="28" t="str">
        <f>TRIM(Table24[[#This Row],[Product]])</f>
        <v>Chocolate Chip</v>
      </c>
    </row>
    <row r="21" spans="1:15" x14ac:dyDescent="0.2">
      <c r="A21" s="21" t="s">
        <v>8</v>
      </c>
      <c r="B21" s="22" t="s">
        <v>9</v>
      </c>
      <c r="C21" s="23">
        <v>4026</v>
      </c>
      <c r="D21" s="24">
        <v>20130</v>
      </c>
      <c r="E21" s="24">
        <v>8052</v>
      </c>
      <c r="F21" s="24">
        <v>12078</v>
      </c>
      <c r="G21" s="24" t="str">
        <f>CONCATENATE(Table24[[#This Row],[Country]],Table24[[#This Row],[Product]],Table24[[#This Row],[Quantity]],Table24[[#This Row],[Revenue]],Table24[[#This Row],[Cost]])</f>
        <v>IndiaChocolate Chip4026201308052</v>
      </c>
      <c r="H21" s="25">
        <f>VLOOKUP(Table24[[#This Row],[Column1]],'Raw Data'!A:H,8,FALSE)</f>
        <v>44013</v>
      </c>
      <c r="I21" s="26" t="str">
        <f>TEXT(Table24[[#This Row],[Date]],"yyyy/mm/dd")</f>
        <v>2020/07/01</v>
      </c>
      <c r="J21" s="26" t="str">
        <f>SUBSTITUTE(Table24[[#This Row],[Date Text]],"/","-")</f>
        <v>2020-07-01</v>
      </c>
      <c r="K21" s="27" t="str">
        <f>MID(Table24[[#This Row],[Date Text]],6,2)</f>
        <v>07</v>
      </c>
      <c r="L21" s="26" t="str">
        <f>UPPER(LEFT(Table24[[#This Row],[Country]],3))</f>
        <v>IND</v>
      </c>
      <c r="M21" s="28" t="str">
        <f xml:space="preserve"> IF(Table24[[#This Row],[Profit]]&gt;=10000,"&gt;= 10000", IF(Table24[[#This Row],[Profit]]&gt;=5000,"&gt;=  5000",IF(Table24[[#This Row],[Profit]]&gt;=1000,"&gt;=  1000",IF(Table24[[#This Row],[Profit]]&lt;1000,"&lt;=  1000","Invalid"))))</f>
        <v>&gt;= 10000</v>
      </c>
      <c r="N21" s="28" t="str">
        <f xml:space="preserve"> IF(Table24[[#This Row],[Quantity]]&gt;=4000,"&gt;=  4000", IF(Table24[[#This Row],[Quantity]]&gt;=2000,"&gt;=  2000",IF(Table24[[#This Row],[Quantity]]&gt;=1000,"&gt;= 1000",IF(Table24[[#This Row],[Quantity]]&lt;=1000,"&lt;= 1000","Invalid"))))</f>
        <v>&gt;=  4000</v>
      </c>
      <c r="O21" s="28" t="str">
        <f>TRIM(Table24[[#This Row],[Product]])</f>
        <v>Chocolate Chip</v>
      </c>
    </row>
    <row r="22" spans="1:15" x14ac:dyDescent="0.2">
      <c r="A22" s="21" t="s">
        <v>8</v>
      </c>
      <c r="B22" s="22" t="s">
        <v>9</v>
      </c>
      <c r="C22" s="23">
        <v>2394</v>
      </c>
      <c r="D22" s="24">
        <v>11970</v>
      </c>
      <c r="E22" s="24">
        <v>4788</v>
      </c>
      <c r="F22" s="24">
        <v>7182</v>
      </c>
      <c r="G22" s="24" t="str">
        <f>CONCATENATE(Table24[[#This Row],[Country]],Table24[[#This Row],[Product]],Table24[[#This Row],[Quantity]],Table24[[#This Row],[Revenue]],Table24[[#This Row],[Cost]])</f>
        <v>IndiaChocolate Chip2394119704788</v>
      </c>
      <c r="H22" s="25">
        <f>VLOOKUP(Table24[[#This Row],[Column1]],'Raw Data'!A:H,8,FALSE)</f>
        <v>44044</v>
      </c>
      <c r="I22" s="26" t="str">
        <f>TEXT(Table24[[#This Row],[Date]],"yyyy/mm/dd")</f>
        <v>2020/08/01</v>
      </c>
      <c r="J22" s="26" t="str">
        <f>SUBSTITUTE(Table24[[#This Row],[Date Text]],"/","-")</f>
        <v>2020-08-01</v>
      </c>
      <c r="K22" s="27" t="str">
        <f>MID(Table24[[#This Row],[Date Text]],6,2)</f>
        <v>08</v>
      </c>
      <c r="L22" s="26" t="str">
        <f>UPPER(LEFT(Table24[[#This Row],[Country]],3))</f>
        <v>IND</v>
      </c>
      <c r="M22" s="28" t="str">
        <f xml:space="preserve"> IF(Table24[[#This Row],[Profit]]&gt;=10000,"&gt;= 10000", IF(Table24[[#This Row],[Profit]]&gt;=5000,"&gt;=  5000",IF(Table24[[#This Row],[Profit]]&gt;=1000,"&gt;=  1000",IF(Table24[[#This Row],[Profit]]&lt;1000,"&lt;=  1000","Invalid"))))</f>
        <v>&gt;=  5000</v>
      </c>
      <c r="N22" s="28" t="str">
        <f xml:space="preserve"> IF(Table24[[#This Row],[Quantity]]&gt;=4000,"&gt;=  4000", IF(Table24[[#This Row],[Quantity]]&gt;=2000,"&gt;=  2000",IF(Table24[[#This Row],[Quantity]]&gt;=1000,"&gt;= 1000",IF(Table24[[#This Row],[Quantity]]&lt;=1000,"&lt;= 1000","Invalid"))))</f>
        <v>&gt;=  2000</v>
      </c>
      <c r="O22" s="28" t="str">
        <f>TRIM(Table24[[#This Row],[Product]])</f>
        <v>Chocolate Chip</v>
      </c>
    </row>
    <row r="23" spans="1:15" x14ac:dyDescent="0.2">
      <c r="A23" s="21" t="s">
        <v>8</v>
      </c>
      <c r="B23" s="22" t="s">
        <v>9</v>
      </c>
      <c r="C23" s="23">
        <v>1366</v>
      </c>
      <c r="D23" s="24">
        <v>6830</v>
      </c>
      <c r="E23" s="24">
        <v>2732</v>
      </c>
      <c r="F23" s="24">
        <v>4098</v>
      </c>
      <c r="G23" s="24" t="str">
        <f>CONCATENATE(Table24[[#This Row],[Country]],Table24[[#This Row],[Product]],Table24[[#This Row],[Quantity]],Table24[[#This Row],[Revenue]],Table24[[#This Row],[Cost]])</f>
        <v>IndiaChocolate Chip136668302732</v>
      </c>
      <c r="H23" s="25">
        <f>VLOOKUP(Table24[[#This Row],[Column1]],'Raw Data'!A:H,8,FALSE)</f>
        <v>44136</v>
      </c>
      <c r="I23" s="26" t="str">
        <f>TEXT(Table24[[#This Row],[Date]],"yyyy/mm/dd")</f>
        <v>2020/11/01</v>
      </c>
      <c r="J23" s="26" t="str">
        <f>SUBSTITUTE(Table24[[#This Row],[Date Text]],"/","-")</f>
        <v>2020-11-01</v>
      </c>
      <c r="K23" s="27" t="str">
        <f>MID(Table24[[#This Row],[Date Text]],6,2)</f>
        <v>11</v>
      </c>
      <c r="L23" s="26" t="str">
        <f>UPPER(LEFT(Table24[[#This Row],[Country]],3))</f>
        <v>IND</v>
      </c>
      <c r="M23" s="28" t="str">
        <f xml:space="preserve"> IF(Table24[[#This Row],[Profit]]&gt;=10000,"&gt;= 10000", IF(Table24[[#This Row],[Profit]]&gt;=5000,"&gt;=  5000",IF(Table24[[#This Row],[Profit]]&gt;=1000,"&gt;=  1000",IF(Table24[[#This Row],[Profit]]&lt;1000,"&lt;=  1000","Invalid"))))</f>
        <v>&gt;=  1000</v>
      </c>
      <c r="N23" s="28" t="str">
        <f xml:space="preserve"> IF(Table24[[#This Row],[Quantity]]&gt;=4000,"&gt;=  4000", IF(Table24[[#This Row],[Quantity]]&gt;=2000,"&gt;=  2000",IF(Table24[[#This Row],[Quantity]]&gt;=1000,"&gt;= 1000",IF(Table24[[#This Row],[Quantity]]&lt;=1000,"&lt;= 1000","Invalid"))))</f>
        <v>&gt;= 1000</v>
      </c>
      <c r="O23" s="28" t="str">
        <f>TRIM(Table24[[#This Row],[Product]])</f>
        <v>Chocolate Chip</v>
      </c>
    </row>
    <row r="24" spans="1:15" x14ac:dyDescent="0.2">
      <c r="A24" s="21" t="s">
        <v>8</v>
      </c>
      <c r="B24" s="22" t="s">
        <v>9</v>
      </c>
      <c r="C24" s="23">
        <v>2632</v>
      </c>
      <c r="D24" s="24">
        <v>13160</v>
      </c>
      <c r="E24" s="24">
        <v>5264</v>
      </c>
      <c r="F24" s="24">
        <v>7896</v>
      </c>
      <c r="G24" s="24" t="str">
        <f>CONCATENATE(Table24[[#This Row],[Country]],Table24[[#This Row],[Product]],Table24[[#This Row],[Quantity]],Table24[[#This Row],[Revenue]],Table24[[#This Row],[Cost]])</f>
        <v>IndiaChocolate Chip2632131605264</v>
      </c>
      <c r="H24" s="25">
        <f>VLOOKUP(Table24[[#This Row],[Column1]],'Raw Data'!A:H,8,FALSE)</f>
        <v>43983</v>
      </c>
      <c r="I24" s="26" t="str">
        <f>TEXT(Table24[[#This Row],[Date]],"yyyy/mm/dd")</f>
        <v>2020/06/01</v>
      </c>
      <c r="J24" s="26" t="str">
        <f>SUBSTITUTE(Table24[[#This Row],[Date Text]],"/","-")</f>
        <v>2020-06-01</v>
      </c>
      <c r="K24" s="27" t="str">
        <f>MID(Table24[[#This Row],[Date Text]],6,2)</f>
        <v>06</v>
      </c>
      <c r="L24" s="26" t="str">
        <f>UPPER(LEFT(Table24[[#This Row],[Country]],3))</f>
        <v>IND</v>
      </c>
      <c r="M24" s="28" t="str">
        <f xml:space="preserve"> IF(Table24[[#This Row],[Profit]]&gt;=10000,"&gt;= 10000", IF(Table24[[#This Row],[Profit]]&gt;=5000,"&gt;=  5000",IF(Table24[[#This Row],[Profit]]&gt;=1000,"&gt;=  1000",IF(Table24[[#This Row],[Profit]]&lt;1000,"&lt;=  1000","Invalid"))))</f>
        <v>&gt;=  5000</v>
      </c>
      <c r="N24" s="28" t="str">
        <f xml:space="preserve"> IF(Table24[[#This Row],[Quantity]]&gt;=4000,"&gt;=  4000", IF(Table24[[#This Row],[Quantity]]&gt;=2000,"&gt;=  2000",IF(Table24[[#This Row],[Quantity]]&gt;=1000,"&gt;= 1000",IF(Table24[[#This Row],[Quantity]]&lt;=1000,"&lt;= 1000","Invalid"))))</f>
        <v>&gt;=  2000</v>
      </c>
      <c r="O24" s="28" t="str">
        <f>TRIM(Table24[[#This Row],[Product]])</f>
        <v>Chocolate Chip</v>
      </c>
    </row>
    <row r="25" spans="1:15" x14ac:dyDescent="0.2">
      <c r="A25" s="21" t="s">
        <v>8</v>
      </c>
      <c r="B25" s="22" t="s">
        <v>9</v>
      </c>
      <c r="C25" s="23">
        <v>1583</v>
      </c>
      <c r="D25" s="24">
        <v>7915</v>
      </c>
      <c r="E25" s="24">
        <v>3166</v>
      </c>
      <c r="F25" s="24">
        <v>4749</v>
      </c>
      <c r="G25" s="24" t="str">
        <f>CONCATENATE(Table24[[#This Row],[Country]],Table24[[#This Row],[Product]],Table24[[#This Row],[Quantity]],Table24[[#This Row],[Revenue]],Table24[[#This Row],[Cost]])</f>
        <v>IndiaChocolate Chip158379153166</v>
      </c>
      <c r="H25" s="25">
        <f>VLOOKUP(Table24[[#This Row],[Column1]],'Raw Data'!A:H,8,FALSE)</f>
        <v>43983</v>
      </c>
      <c r="I25" s="26" t="str">
        <f>TEXT(Table24[[#This Row],[Date]],"yyyy/mm/dd")</f>
        <v>2020/06/01</v>
      </c>
      <c r="J25" s="26" t="str">
        <f>SUBSTITUTE(Table24[[#This Row],[Date Text]],"/","-")</f>
        <v>2020-06-01</v>
      </c>
      <c r="K25" s="27" t="str">
        <f>MID(Table24[[#This Row],[Date Text]],6,2)</f>
        <v>06</v>
      </c>
      <c r="L25" s="26" t="str">
        <f>UPPER(LEFT(Table24[[#This Row],[Country]],3))</f>
        <v>IND</v>
      </c>
      <c r="M25" s="28" t="str">
        <f xml:space="preserve"> IF(Table24[[#This Row],[Profit]]&gt;=10000,"&gt;= 10000", IF(Table24[[#This Row],[Profit]]&gt;=5000,"&gt;=  5000",IF(Table24[[#This Row],[Profit]]&gt;=1000,"&gt;=  1000",IF(Table24[[#This Row],[Profit]]&lt;1000,"&lt;=  1000","Invalid"))))</f>
        <v>&gt;=  1000</v>
      </c>
      <c r="N25" s="28" t="str">
        <f xml:space="preserve"> IF(Table24[[#This Row],[Quantity]]&gt;=4000,"&gt;=  4000", IF(Table24[[#This Row],[Quantity]]&gt;=2000,"&gt;=  2000",IF(Table24[[#This Row],[Quantity]]&gt;=1000,"&gt;= 1000",IF(Table24[[#This Row],[Quantity]]&lt;=1000,"&lt;= 1000","Invalid"))))</f>
        <v>&gt;= 1000</v>
      </c>
      <c r="O25" s="28" t="str">
        <f>TRIM(Table24[[#This Row],[Product]])</f>
        <v>Chocolate Chip</v>
      </c>
    </row>
    <row r="26" spans="1:15" x14ac:dyDescent="0.2">
      <c r="A26" s="21" t="s">
        <v>8</v>
      </c>
      <c r="B26" s="22" t="s">
        <v>9</v>
      </c>
      <c r="C26" s="23">
        <v>1565</v>
      </c>
      <c r="D26" s="24">
        <v>7825</v>
      </c>
      <c r="E26" s="24">
        <v>3130</v>
      </c>
      <c r="F26" s="24">
        <v>4695</v>
      </c>
      <c r="G26" s="24" t="str">
        <f>CONCATENATE(Table24[[#This Row],[Country]],Table24[[#This Row],[Product]],Table24[[#This Row],[Quantity]],Table24[[#This Row],[Revenue]],Table24[[#This Row],[Cost]])</f>
        <v>IndiaChocolate Chip156578253130</v>
      </c>
      <c r="H26" s="25">
        <f>VLOOKUP(Table24[[#This Row],[Column1]],'Raw Data'!A:H,8,FALSE)</f>
        <v>44105</v>
      </c>
      <c r="I26" s="26" t="str">
        <f>TEXT(Table24[[#This Row],[Date]],"yyyy/mm/dd")</f>
        <v>2020/10/01</v>
      </c>
      <c r="J26" s="26" t="str">
        <f>SUBSTITUTE(Table24[[#This Row],[Date Text]],"/","-")</f>
        <v>2020-10-01</v>
      </c>
      <c r="K26" s="27" t="str">
        <f>MID(Table24[[#This Row],[Date Text]],6,2)</f>
        <v>10</v>
      </c>
      <c r="L26" s="26" t="str">
        <f>UPPER(LEFT(Table24[[#This Row],[Country]],3))</f>
        <v>IND</v>
      </c>
      <c r="M26" s="28" t="str">
        <f xml:space="preserve"> IF(Table24[[#This Row],[Profit]]&gt;=10000,"&gt;= 10000", IF(Table24[[#This Row],[Profit]]&gt;=5000,"&gt;=  5000",IF(Table24[[#This Row],[Profit]]&gt;=1000,"&gt;=  1000",IF(Table24[[#This Row],[Profit]]&lt;1000,"&lt;=  1000","Invalid"))))</f>
        <v>&gt;=  1000</v>
      </c>
      <c r="N26" s="28" t="str">
        <f xml:space="preserve"> IF(Table24[[#This Row],[Quantity]]&gt;=4000,"&gt;=  4000", IF(Table24[[#This Row],[Quantity]]&gt;=2000,"&gt;=  2000",IF(Table24[[#This Row],[Quantity]]&gt;=1000,"&gt;= 1000",IF(Table24[[#This Row],[Quantity]]&lt;=1000,"&lt;= 1000","Invalid"))))</f>
        <v>&gt;= 1000</v>
      </c>
      <c r="O26" s="28" t="str">
        <f>TRIM(Table24[[#This Row],[Product]])</f>
        <v>Chocolate Chip</v>
      </c>
    </row>
    <row r="27" spans="1:15" x14ac:dyDescent="0.2">
      <c r="A27" s="21" t="s">
        <v>8</v>
      </c>
      <c r="B27" s="22" t="s">
        <v>9</v>
      </c>
      <c r="C27" s="23">
        <v>1249</v>
      </c>
      <c r="D27" s="24">
        <v>6245</v>
      </c>
      <c r="E27" s="24">
        <v>2498</v>
      </c>
      <c r="F27" s="24">
        <v>3747</v>
      </c>
      <c r="G27" s="24" t="str">
        <f>CONCATENATE(Table24[[#This Row],[Country]],Table24[[#This Row],[Product]],Table24[[#This Row],[Quantity]],Table24[[#This Row],[Revenue]],Table24[[#This Row],[Cost]])</f>
        <v>IndiaChocolate Chip124962452498</v>
      </c>
      <c r="H27" s="25">
        <f>VLOOKUP(Table24[[#This Row],[Column1]],'Raw Data'!A:H,8,FALSE)</f>
        <v>44105</v>
      </c>
      <c r="I27" s="26" t="str">
        <f>TEXT(Table24[[#This Row],[Date]],"yyyy/mm/dd")</f>
        <v>2020/10/01</v>
      </c>
      <c r="J27" s="26" t="str">
        <f>SUBSTITUTE(Table24[[#This Row],[Date Text]],"/","-")</f>
        <v>2020-10-01</v>
      </c>
      <c r="K27" s="27" t="str">
        <f>MID(Table24[[#This Row],[Date Text]],6,2)</f>
        <v>10</v>
      </c>
      <c r="L27" s="26" t="str">
        <f>UPPER(LEFT(Table24[[#This Row],[Country]],3))</f>
        <v>IND</v>
      </c>
      <c r="M27" s="28" t="str">
        <f xml:space="preserve"> IF(Table24[[#This Row],[Profit]]&gt;=10000,"&gt;= 10000", IF(Table24[[#This Row],[Profit]]&gt;=5000,"&gt;=  5000",IF(Table24[[#This Row],[Profit]]&gt;=1000,"&gt;=  1000",IF(Table24[[#This Row],[Profit]]&lt;1000,"&lt;=  1000","Invalid"))))</f>
        <v>&gt;=  1000</v>
      </c>
      <c r="N27" s="28" t="str">
        <f xml:space="preserve"> IF(Table24[[#This Row],[Quantity]]&gt;=4000,"&gt;=  4000", IF(Table24[[#This Row],[Quantity]]&gt;=2000,"&gt;=  2000",IF(Table24[[#This Row],[Quantity]]&gt;=1000,"&gt;= 1000",IF(Table24[[#This Row],[Quantity]]&lt;=1000,"&lt;= 1000","Invalid"))))</f>
        <v>&gt;= 1000</v>
      </c>
      <c r="O27" s="28" t="str">
        <f>TRIM(Table24[[#This Row],[Product]])</f>
        <v>Chocolate Chip</v>
      </c>
    </row>
    <row r="28" spans="1:15" x14ac:dyDescent="0.2">
      <c r="A28" s="21" t="s">
        <v>8</v>
      </c>
      <c r="B28" s="22" t="s">
        <v>9</v>
      </c>
      <c r="C28" s="23">
        <v>2428</v>
      </c>
      <c r="D28" s="24">
        <v>12140</v>
      </c>
      <c r="E28" s="24">
        <v>4856</v>
      </c>
      <c r="F28" s="24">
        <v>7284</v>
      </c>
      <c r="G28" s="24" t="str">
        <f>CONCATENATE(Table24[[#This Row],[Country]],Table24[[#This Row],[Product]],Table24[[#This Row],[Quantity]],Table24[[#This Row],[Revenue]],Table24[[#This Row],[Cost]])</f>
        <v>IndiaChocolate Chip2428121404856</v>
      </c>
      <c r="H28" s="25">
        <f>VLOOKUP(Table24[[#This Row],[Column1]],'Raw Data'!A:H,8,FALSE)</f>
        <v>43891</v>
      </c>
      <c r="I28" s="26" t="str">
        <f>TEXT(Table24[[#This Row],[Date]],"yyyy/mm/dd")</f>
        <v>2020/03/01</v>
      </c>
      <c r="J28" s="26" t="str">
        <f>SUBSTITUTE(Table24[[#This Row],[Date Text]],"/","-")</f>
        <v>2020-03-01</v>
      </c>
      <c r="K28" s="27" t="str">
        <f>MID(Table24[[#This Row],[Date Text]],6,2)</f>
        <v>03</v>
      </c>
      <c r="L28" s="26" t="str">
        <f>UPPER(LEFT(Table24[[#This Row],[Country]],3))</f>
        <v>IND</v>
      </c>
      <c r="M28" s="28" t="str">
        <f xml:space="preserve"> IF(Table24[[#This Row],[Profit]]&gt;=10000,"&gt;= 10000", IF(Table24[[#This Row],[Profit]]&gt;=5000,"&gt;=  5000",IF(Table24[[#This Row],[Profit]]&gt;=1000,"&gt;=  1000",IF(Table24[[#This Row],[Profit]]&lt;1000,"&lt;=  1000","Invalid"))))</f>
        <v>&gt;=  5000</v>
      </c>
      <c r="N28" s="28" t="str">
        <f xml:space="preserve"> IF(Table24[[#This Row],[Quantity]]&gt;=4000,"&gt;=  4000", IF(Table24[[#This Row],[Quantity]]&gt;=2000,"&gt;=  2000",IF(Table24[[#This Row],[Quantity]]&gt;=1000,"&gt;= 1000",IF(Table24[[#This Row],[Quantity]]&lt;=1000,"&lt;= 1000","Invalid"))))</f>
        <v>&gt;=  2000</v>
      </c>
      <c r="O28" s="28" t="str">
        <f>TRIM(Table24[[#This Row],[Product]])</f>
        <v>Chocolate Chip</v>
      </c>
    </row>
    <row r="29" spans="1:15" x14ac:dyDescent="0.2">
      <c r="A29" s="21" t="s">
        <v>8</v>
      </c>
      <c r="B29" s="22" t="s">
        <v>9</v>
      </c>
      <c r="C29" s="23">
        <v>700</v>
      </c>
      <c r="D29" s="24">
        <v>3500</v>
      </c>
      <c r="E29" s="24">
        <v>1400</v>
      </c>
      <c r="F29" s="24">
        <v>2100</v>
      </c>
      <c r="G29" s="24" t="str">
        <f>CONCATENATE(Table24[[#This Row],[Country]],Table24[[#This Row],[Product]],Table24[[#This Row],[Quantity]],Table24[[#This Row],[Revenue]],Table24[[#This Row],[Cost]])</f>
        <v>IndiaChocolate Chip70035001400</v>
      </c>
      <c r="H29" s="25">
        <f>VLOOKUP(Table24[[#This Row],[Column1]],'Raw Data'!A:H,8,FALSE)</f>
        <v>44136</v>
      </c>
      <c r="I29" s="26" t="str">
        <f>TEXT(Table24[[#This Row],[Date]],"yyyy/mm/dd")</f>
        <v>2020/11/01</v>
      </c>
      <c r="J29" s="26" t="str">
        <f>SUBSTITUTE(Table24[[#This Row],[Date Text]],"/","-")</f>
        <v>2020-11-01</v>
      </c>
      <c r="K29" s="27" t="str">
        <f>MID(Table24[[#This Row],[Date Text]],6,2)</f>
        <v>11</v>
      </c>
      <c r="L29" s="26" t="str">
        <f>UPPER(LEFT(Table24[[#This Row],[Country]],3))</f>
        <v>IND</v>
      </c>
      <c r="M29" s="28" t="str">
        <f xml:space="preserve"> IF(Table24[[#This Row],[Profit]]&gt;=10000,"&gt;= 10000", IF(Table24[[#This Row],[Profit]]&gt;=5000,"&gt;=  5000",IF(Table24[[#This Row],[Profit]]&gt;=1000,"&gt;=  1000",IF(Table24[[#This Row],[Profit]]&lt;1000,"&lt;=  1000","Invalid"))))</f>
        <v>&gt;=  1000</v>
      </c>
      <c r="N29" s="28" t="str">
        <f xml:space="preserve"> IF(Table24[[#This Row],[Quantity]]&gt;=4000,"&gt;=  4000", IF(Table24[[#This Row],[Quantity]]&gt;=2000,"&gt;=  2000",IF(Table24[[#This Row],[Quantity]]&gt;=1000,"&gt;= 1000",IF(Table24[[#This Row],[Quantity]]&lt;=1000,"&lt;= 1000","Invalid"))))</f>
        <v>&lt;= 1000</v>
      </c>
      <c r="O29" s="28" t="str">
        <f>TRIM(Table24[[#This Row],[Product]])</f>
        <v>Chocolate Chip</v>
      </c>
    </row>
    <row r="30" spans="1:15" x14ac:dyDescent="0.2">
      <c r="A30" s="21" t="s">
        <v>8</v>
      </c>
      <c r="B30" s="22" t="s">
        <v>9</v>
      </c>
      <c r="C30" s="23">
        <v>1614</v>
      </c>
      <c r="D30" s="24">
        <v>8070</v>
      </c>
      <c r="E30" s="24">
        <v>3228</v>
      </c>
      <c r="F30" s="24">
        <v>4842</v>
      </c>
      <c r="G30" s="24" t="str">
        <f>CONCATENATE(Table24[[#This Row],[Country]],Table24[[#This Row],[Product]],Table24[[#This Row],[Quantity]],Table24[[#This Row],[Revenue]],Table24[[#This Row],[Cost]])</f>
        <v>IndiaChocolate Chip161480703228</v>
      </c>
      <c r="H30" s="25">
        <f>VLOOKUP(Table24[[#This Row],[Column1]],'Raw Data'!A:H,8,FALSE)</f>
        <v>43922</v>
      </c>
      <c r="I30" s="26" t="str">
        <f>TEXT(Table24[[#This Row],[Date]],"yyyy/mm/dd")</f>
        <v>2020/04/01</v>
      </c>
      <c r="J30" s="26" t="str">
        <f>SUBSTITUTE(Table24[[#This Row],[Date Text]],"/","-")</f>
        <v>2020-04-01</v>
      </c>
      <c r="K30" s="27" t="str">
        <f>MID(Table24[[#This Row],[Date Text]],6,2)</f>
        <v>04</v>
      </c>
      <c r="L30" s="26" t="str">
        <f>UPPER(LEFT(Table24[[#This Row],[Country]],3))</f>
        <v>IND</v>
      </c>
      <c r="M30" s="28" t="str">
        <f xml:space="preserve"> IF(Table24[[#This Row],[Profit]]&gt;=10000,"&gt;= 10000", IF(Table24[[#This Row],[Profit]]&gt;=5000,"&gt;=  5000",IF(Table24[[#This Row],[Profit]]&gt;=1000,"&gt;=  1000",IF(Table24[[#This Row],[Profit]]&lt;1000,"&lt;=  1000","Invalid"))))</f>
        <v>&gt;=  1000</v>
      </c>
      <c r="N30" s="28" t="str">
        <f xml:space="preserve"> IF(Table24[[#This Row],[Quantity]]&gt;=4000,"&gt;=  4000", IF(Table24[[#This Row],[Quantity]]&gt;=2000,"&gt;=  2000",IF(Table24[[#This Row],[Quantity]]&gt;=1000,"&gt;= 1000",IF(Table24[[#This Row],[Quantity]]&lt;=1000,"&lt;= 1000","Invalid"))))</f>
        <v>&gt;= 1000</v>
      </c>
      <c r="O30" s="28" t="str">
        <f>TRIM(Table24[[#This Row],[Product]])</f>
        <v>Chocolate Chip</v>
      </c>
    </row>
    <row r="31" spans="1:15" x14ac:dyDescent="0.2">
      <c r="A31" s="21" t="s">
        <v>8</v>
      </c>
      <c r="B31" s="22" t="s">
        <v>9</v>
      </c>
      <c r="C31" s="23">
        <v>2559</v>
      </c>
      <c r="D31" s="24">
        <v>12795</v>
      </c>
      <c r="E31" s="24">
        <v>5118</v>
      </c>
      <c r="F31" s="24">
        <v>7677</v>
      </c>
      <c r="G31" s="24" t="str">
        <f>CONCATENATE(Table24[[#This Row],[Country]],Table24[[#This Row],[Product]],Table24[[#This Row],[Quantity]],Table24[[#This Row],[Revenue]],Table24[[#This Row],[Cost]])</f>
        <v>IndiaChocolate Chip2559127955118</v>
      </c>
      <c r="H31" s="25">
        <f>VLOOKUP(Table24[[#This Row],[Column1]],'Raw Data'!A:H,8,FALSE)</f>
        <v>44044</v>
      </c>
      <c r="I31" s="26" t="str">
        <f>TEXT(Table24[[#This Row],[Date]],"yyyy/mm/dd")</f>
        <v>2020/08/01</v>
      </c>
      <c r="J31" s="26" t="str">
        <f>SUBSTITUTE(Table24[[#This Row],[Date Text]],"/","-")</f>
        <v>2020-08-01</v>
      </c>
      <c r="K31" s="27" t="str">
        <f>MID(Table24[[#This Row],[Date Text]],6,2)</f>
        <v>08</v>
      </c>
      <c r="L31" s="26" t="str">
        <f>UPPER(LEFT(Table24[[#This Row],[Country]],3))</f>
        <v>IND</v>
      </c>
      <c r="M31" s="28" t="str">
        <f xml:space="preserve"> IF(Table24[[#This Row],[Profit]]&gt;=10000,"&gt;= 10000", IF(Table24[[#This Row],[Profit]]&gt;=5000,"&gt;=  5000",IF(Table24[[#This Row],[Profit]]&gt;=1000,"&gt;=  1000",IF(Table24[[#This Row],[Profit]]&lt;1000,"&lt;=  1000","Invalid"))))</f>
        <v>&gt;=  5000</v>
      </c>
      <c r="N31" s="28" t="str">
        <f xml:space="preserve"> IF(Table24[[#This Row],[Quantity]]&gt;=4000,"&gt;=  4000", IF(Table24[[#This Row],[Quantity]]&gt;=2000,"&gt;=  2000",IF(Table24[[#This Row],[Quantity]]&gt;=1000,"&gt;= 1000",IF(Table24[[#This Row],[Quantity]]&lt;=1000,"&lt;= 1000","Invalid"))))</f>
        <v>&gt;=  2000</v>
      </c>
      <c r="O31" s="28" t="str">
        <f>TRIM(Table24[[#This Row],[Product]])</f>
        <v>Chocolate Chip</v>
      </c>
    </row>
    <row r="32" spans="1:15" x14ac:dyDescent="0.2">
      <c r="A32" s="21" t="s">
        <v>8</v>
      </c>
      <c r="B32" s="22" t="s">
        <v>9</v>
      </c>
      <c r="C32" s="23">
        <v>723</v>
      </c>
      <c r="D32" s="24">
        <v>3615</v>
      </c>
      <c r="E32" s="24">
        <v>1446</v>
      </c>
      <c r="F32" s="24">
        <v>2169</v>
      </c>
      <c r="G32" s="24" t="str">
        <f>CONCATENATE(Table24[[#This Row],[Country]],Table24[[#This Row],[Product]],Table24[[#This Row],[Quantity]],Table24[[#This Row],[Revenue]],Table24[[#This Row],[Cost]])</f>
        <v>IndiaChocolate Chip72336151446</v>
      </c>
      <c r="H32" s="25">
        <f>VLOOKUP(Table24[[#This Row],[Column1]],'Raw Data'!A:H,8,FALSE)</f>
        <v>43922</v>
      </c>
      <c r="I32" s="26" t="str">
        <f>TEXT(Table24[[#This Row],[Date]],"yyyy/mm/dd")</f>
        <v>2020/04/01</v>
      </c>
      <c r="J32" s="26" t="str">
        <f>SUBSTITUTE(Table24[[#This Row],[Date Text]],"/","-")</f>
        <v>2020-04-01</v>
      </c>
      <c r="K32" s="27" t="str">
        <f>MID(Table24[[#This Row],[Date Text]],6,2)</f>
        <v>04</v>
      </c>
      <c r="L32" s="26" t="str">
        <f>UPPER(LEFT(Table24[[#This Row],[Country]],3))</f>
        <v>IND</v>
      </c>
      <c r="M32" s="28" t="str">
        <f xml:space="preserve"> IF(Table24[[#This Row],[Profit]]&gt;=10000,"&gt;= 10000", IF(Table24[[#This Row],[Profit]]&gt;=5000,"&gt;=  5000",IF(Table24[[#This Row],[Profit]]&gt;=1000,"&gt;=  1000",IF(Table24[[#This Row],[Profit]]&lt;1000,"&lt;=  1000","Invalid"))))</f>
        <v>&gt;=  1000</v>
      </c>
      <c r="N32" s="28" t="str">
        <f xml:space="preserve"> IF(Table24[[#This Row],[Quantity]]&gt;=4000,"&gt;=  4000", IF(Table24[[#This Row],[Quantity]]&gt;=2000,"&gt;=  2000",IF(Table24[[#This Row],[Quantity]]&gt;=1000,"&gt;= 1000",IF(Table24[[#This Row],[Quantity]]&lt;=1000,"&lt;= 1000","Invalid"))))</f>
        <v>&lt;= 1000</v>
      </c>
      <c r="O32" s="28" t="str">
        <f>TRIM(Table24[[#This Row],[Product]])</f>
        <v>Chocolate Chip</v>
      </c>
    </row>
    <row r="33" spans="1:15" x14ac:dyDescent="0.2">
      <c r="A33" s="21" t="s">
        <v>8</v>
      </c>
      <c r="B33" s="22" t="s">
        <v>10</v>
      </c>
      <c r="C33" s="23">
        <v>2518</v>
      </c>
      <c r="D33" s="24">
        <v>2518</v>
      </c>
      <c r="E33" s="24">
        <v>503.6</v>
      </c>
      <c r="F33" s="24">
        <v>2014.4</v>
      </c>
      <c r="G33" s="24" t="str">
        <f>CONCATENATE(Table24[[#This Row],[Country]],Table24[[#This Row],[Product]],Table24[[#This Row],[Quantity]],Table24[[#This Row],[Revenue]],Table24[[#This Row],[Cost]])</f>
        <v>IndiaFortune Cookie25182518503.6</v>
      </c>
      <c r="H33" s="25">
        <f>VLOOKUP(Table24[[#This Row],[Column1]],'Raw Data'!A:H,8,FALSE)</f>
        <v>43983</v>
      </c>
      <c r="I33" s="26" t="str">
        <f>TEXT(Table24[[#This Row],[Date]],"yyyy/mm/dd")</f>
        <v>2020/06/01</v>
      </c>
      <c r="J33" s="26" t="str">
        <f>SUBSTITUTE(Table24[[#This Row],[Date Text]],"/","-")</f>
        <v>2020-06-01</v>
      </c>
      <c r="K33" s="27" t="str">
        <f>MID(Table24[[#This Row],[Date Text]],6,2)</f>
        <v>06</v>
      </c>
      <c r="L33" s="26" t="str">
        <f>UPPER(LEFT(Table24[[#This Row],[Country]],3))</f>
        <v>IND</v>
      </c>
      <c r="M33" s="28" t="str">
        <f xml:space="preserve"> IF(Table24[[#This Row],[Profit]]&gt;=10000,"&gt;= 10000", IF(Table24[[#This Row],[Profit]]&gt;=5000,"&gt;=  5000",IF(Table24[[#This Row],[Profit]]&gt;=1000,"&gt;=  1000",IF(Table24[[#This Row],[Profit]]&lt;1000,"&lt;=  1000","Invalid"))))</f>
        <v>&gt;=  1000</v>
      </c>
      <c r="N33" s="28" t="str">
        <f xml:space="preserve"> IF(Table24[[#This Row],[Quantity]]&gt;=4000,"&gt;=  4000", IF(Table24[[#This Row],[Quantity]]&gt;=2000,"&gt;=  2000",IF(Table24[[#This Row],[Quantity]]&gt;=1000,"&gt;= 1000",IF(Table24[[#This Row],[Quantity]]&lt;=1000,"&lt;= 1000","Invalid"))))</f>
        <v>&gt;=  2000</v>
      </c>
      <c r="O33" s="28" t="str">
        <f>TRIM(Table24[[#This Row],[Product]])</f>
        <v>Fortune Cookie</v>
      </c>
    </row>
    <row r="34" spans="1:15" x14ac:dyDescent="0.2">
      <c r="A34" s="21" t="s">
        <v>8</v>
      </c>
      <c r="B34" s="22" t="s">
        <v>10</v>
      </c>
      <c r="C34" s="23">
        <v>2666</v>
      </c>
      <c r="D34" s="24">
        <v>2666</v>
      </c>
      <c r="E34" s="24">
        <v>533.20000000000005</v>
      </c>
      <c r="F34" s="24">
        <v>2132.8000000000002</v>
      </c>
      <c r="G34" s="24" t="str">
        <f>CONCATENATE(Table24[[#This Row],[Country]],Table24[[#This Row],[Product]],Table24[[#This Row],[Quantity]],Table24[[#This Row],[Revenue]],Table24[[#This Row],[Cost]])</f>
        <v>IndiaFortune Cookie26662666533.2</v>
      </c>
      <c r="H34" s="25">
        <f>VLOOKUP(Table24[[#This Row],[Column1]],'Raw Data'!A:H,8,FALSE)</f>
        <v>44013</v>
      </c>
      <c r="I34" s="26" t="str">
        <f>TEXT(Table24[[#This Row],[Date]],"yyyy/mm/dd")</f>
        <v>2020/07/01</v>
      </c>
      <c r="J34" s="26" t="str">
        <f>SUBSTITUTE(Table24[[#This Row],[Date Text]],"/","-")</f>
        <v>2020-07-01</v>
      </c>
      <c r="K34" s="27" t="str">
        <f>MID(Table24[[#This Row],[Date Text]],6,2)</f>
        <v>07</v>
      </c>
      <c r="L34" s="26" t="str">
        <f>UPPER(LEFT(Table24[[#This Row],[Country]],3))</f>
        <v>IND</v>
      </c>
      <c r="M34" s="28" t="str">
        <f xml:space="preserve"> IF(Table24[[#This Row],[Profit]]&gt;=10000,"&gt;= 10000", IF(Table24[[#This Row],[Profit]]&gt;=5000,"&gt;=  5000",IF(Table24[[#This Row],[Profit]]&gt;=1000,"&gt;=  1000",IF(Table24[[#This Row],[Profit]]&lt;1000,"&lt;=  1000","Invalid"))))</f>
        <v>&gt;=  1000</v>
      </c>
      <c r="N34" s="28" t="str">
        <f xml:space="preserve"> IF(Table24[[#This Row],[Quantity]]&gt;=4000,"&gt;=  4000", IF(Table24[[#This Row],[Quantity]]&gt;=2000,"&gt;=  2000",IF(Table24[[#This Row],[Quantity]]&gt;=1000,"&gt;= 1000",IF(Table24[[#This Row],[Quantity]]&lt;=1000,"&lt;= 1000","Invalid"))))</f>
        <v>&gt;=  2000</v>
      </c>
      <c r="O34" s="28" t="str">
        <f>TRIM(Table24[[#This Row],[Product]])</f>
        <v>Fortune Cookie</v>
      </c>
    </row>
    <row r="35" spans="1:15" x14ac:dyDescent="0.2">
      <c r="A35" s="21" t="s">
        <v>8</v>
      </c>
      <c r="B35" s="22" t="s">
        <v>10</v>
      </c>
      <c r="C35" s="23">
        <v>1830</v>
      </c>
      <c r="D35" s="24">
        <v>1830</v>
      </c>
      <c r="E35" s="24">
        <v>366</v>
      </c>
      <c r="F35" s="24">
        <v>1464</v>
      </c>
      <c r="G35" s="24" t="str">
        <f>CONCATENATE(Table24[[#This Row],[Country]],Table24[[#This Row],[Product]],Table24[[#This Row],[Quantity]],Table24[[#This Row],[Revenue]],Table24[[#This Row],[Cost]])</f>
        <v>IndiaFortune Cookie18301830366</v>
      </c>
      <c r="H35" s="25">
        <f>VLOOKUP(Table24[[#This Row],[Column1]],'Raw Data'!A:H,8,FALSE)</f>
        <v>44044</v>
      </c>
      <c r="I35" s="26" t="str">
        <f>TEXT(Table24[[#This Row],[Date]],"yyyy/mm/dd")</f>
        <v>2020/08/01</v>
      </c>
      <c r="J35" s="26" t="str">
        <f>SUBSTITUTE(Table24[[#This Row],[Date Text]],"/","-")</f>
        <v>2020-08-01</v>
      </c>
      <c r="K35" s="27" t="str">
        <f>MID(Table24[[#This Row],[Date Text]],6,2)</f>
        <v>08</v>
      </c>
      <c r="L35" s="26" t="str">
        <f>UPPER(LEFT(Table24[[#This Row],[Country]],3))</f>
        <v>IND</v>
      </c>
      <c r="M35" s="28" t="str">
        <f xml:space="preserve"> IF(Table24[[#This Row],[Profit]]&gt;=10000,"&gt;= 10000", IF(Table24[[#This Row],[Profit]]&gt;=5000,"&gt;=  5000",IF(Table24[[#This Row],[Profit]]&gt;=1000,"&gt;=  1000",IF(Table24[[#This Row],[Profit]]&lt;1000,"&lt;=  1000","Invalid"))))</f>
        <v>&gt;=  1000</v>
      </c>
      <c r="N35" s="28" t="str">
        <f xml:space="preserve"> IF(Table24[[#This Row],[Quantity]]&gt;=4000,"&gt;=  4000", IF(Table24[[#This Row],[Quantity]]&gt;=2000,"&gt;=  2000",IF(Table24[[#This Row],[Quantity]]&gt;=1000,"&gt;= 1000",IF(Table24[[#This Row],[Quantity]]&lt;=1000,"&lt;= 1000","Invalid"))))</f>
        <v>&gt;= 1000</v>
      </c>
      <c r="O35" s="28" t="str">
        <f>TRIM(Table24[[#This Row],[Product]])</f>
        <v>Fortune Cookie</v>
      </c>
    </row>
    <row r="36" spans="1:15" x14ac:dyDescent="0.2">
      <c r="A36" s="21" t="s">
        <v>8</v>
      </c>
      <c r="B36" s="22" t="s">
        <v>10</v>
      </c>
      <c r="C36" s="23">
        <v>1967</v>
      </c>
      <c r="D36" s="24">
        <v>1967</v>
      </c>
      <c r="E36" s="24">
        <v>393.40000000000003</v>
      </c>
      <c r="F36" s="24">
        <v>1573.6</v>
      </c>
      <c r="G36" s="24" t="str">
        <f>CONCATENATE(Table24[[#This Row],[Country]],Table24[[#This Row],[Product]],Table24[[#This Row],[Quantity]],Table24[[#This Row],[Revenue]],Table24[[#This Row],[Cost]])</f>
        <v>IndiaFortune Cookie19671967393.4</v>
      </c>
      <c r="H36" s="25">
        <f>VLOOKUP(Table24[[#This Row],[Column1]],'Raw Data'!A:H,8,FALSE)</f>
        <v>43891</v>
      </c>
      <c r="I36" s="26" t="str">
        <f>TEXT(Table24[[#This Row],[Date]],"yyyy/mm/dd")</f>
        <v>2020/03/01</v>
      </c>
      <c r="J36" s="26" t="str">
        <f>SUBSTITUTE(Table24[[#This Row],[Date Text]],"/","-")</f>
        <v>2020-03-01</v>
      </c>
      <c r="K36" s="27" t="str">
        <f>MID(Table24[[#This Row],[Date Text]],6,2)</f>
        <v>03</v>
      </c>
      <c r="L36" s="26" t="str">
        <f>UPPER(LEFT(Table24[[#This Row],[Country]],3))</f>
        <v>IND</v>
      </c>
      <c r="M36" s="28" t="str">
        <f xml:space="preserve"> IF(Table24[[#This Row],[Profit]]&gt;=10000,"&gt;= 10000", IF(Table24[[#This Row],[Profit]]&gt;=5000,"&gt;=  5000",IF(Table24[[#This Row],[Profit]]&gt;=1000,"&gt;=  1000",IF(Table24[[#This Row],[Profit]]&lt;1000,"&lt;=  1000","Invalid"))))</f>
        <v>&gt;=  1000</v>
      </c>
      <c r="N36" s="28" t="str">
        <f xml:space="preserve"> IF(Table24[[#This Row],[Quantity]]&gt;=4000,"&gt;=  4000", IF(Table24[[#This Row],[Quantity]]&gt;=2000,"&gt;=  2000",IF(Table24[[#This Row],[Quantity]]&gt;=1000,"&gt;= 1000",IF(Table24[[#This Row],[Quantity]]&lt;=1000,"&lt;= 1000","Invalid"))))</f>
        <v>&gt;= 1000</v>
      </c>
      <c r="O36" s="28" t="str">
        <f>TRIM(Table24[[#This Row],[Product]])</f>
        <v>Fortune Cookie</v>
      </c>
    </row>
    <row r="37" spans="1:15" x14ac:dyDescent="0.2">
      <c r="A37" s="21" t="s">
        <v>8</v>
      </c>
      <c r="B37" s="22" t="s">
        <v>10</v>
      </c>
      <c r="C37" s="23">
        <v>488</v>
      </c>
      <c r="D37" s="24">
        <v>488</v>
      </c>
      <c r="E37" s="24">
        <v>97.600000000000009</v>
      </c>
      <c r="F37" s="24">
        <v>390.4</v>
      </c>
      <c r="G37" s="24" t="str">
        <f>CONCATENATE(Table24[[#This Row],[Country]],Table24[[#This Row],[Product]],Table24[[#This Row],[Quantity]],Table24[[#This Row],[Revenue]],Table24[[#This Row],[Cost]])</f>
        <v>IndiaFortune Cookie48848897.6</v>
      </c>
      <c r="H37" s="25">
        <f>VLOOKUP(Table24[[#This Row],[Column1]],'Raw Data'!A:H,8,FALSE)</f>
        <v>43862</v>
      </c>
      <c r="I37" s="26" t="str">
        <f>TEXT(Table24[[#This Row],[Date]],"yyyy/mm/dd")</f>
        <v>2020/02/01</v>
      </c>
      <c r="J37" s="26" t="str">
        <f>SUBSTITUTE(Table24[[#This Row],[Date Text]],"/","-")</f>
        <v>2020-02-01</v>
      </c>
      <c r="K37" s="27" t="str">
        <f>MID(Table24[[#This Row],[Date Text]],6,2)</f>
        <v>02</v>
      </c>
      <c r="L37" s="26" t="str">
        <f>UPPER(LEFT(Table24[[#This Row],[Country]],3))</f>
        <v>IND</v>
      </c>
      <c r="M37" s="28" t="str">
        <f xml:space="preserve"> IF(Table24[[#This Row],[Profit]]&gt;=10000,"&gt;= 10000", IF(Table24[[#This Row],[Profit]]&gt;=5000,"&gt;=  5000",IF(Table24[[#This Row],[Profit]]&gt;=1000,"&gt;=  1000",IF(Table24[[#This Row],[Profit]]&lt;1000,"&lt;=  1000","Invalid"))))</f>
        <v>&lt;=  1000</v>
      </c>
      <c r="N37" s="28" t="str">
        <f xml:space="preserve"> IF(Table24[[#This Row],[Quantity]]&gt;=4000,"&gt;=  4000", IF(Table24[[#This Row],[Quantity]]&gt;=2000,"&gt;=  2000",IF(Table24[[#This Row],[Quantity]]&gt;=1000,"&gt;= 1000",IF(Table24[[#This Row],[Quantity]]&lt;=1000,"&lt;= 1000","Invalid"))))</f>
        <v>&lt;= 1000</v>
      </c>
      <c r="O37" s="28" t="str">
        <f>TRIM(Table24[[#This Row],[Product]])</f>
        <v>Fortune Cookie</v>
      </c>
    </row>
    <row r="38" spans="1:15" x14ac:dyDescent="0.2">
      <c r="A38" s="21" t="s">
        <v>8</v>
      </c>
      <c r="B38" s="22" t="s">
        <v>10</v>
      </c>
      <c r="C38" s="23">
        <v>708</v>
      </c>
      <c r="D38" s="24">
        <v>708</v>
      </c>
      <c r="E38" s="24">
        <v>141.6</v>
      </c>
      <c r="F38" s="24">
        <v>566.4</v>
      </c>
      <c r="G38" s="24" t="str">
        <f>CONCATENATE(Table24[[#This Row],[Country]],Table24[[#This Row],[Product]],Table24[[#This Row],[Quantity]],Table24[[#This Row],[Revenue]],Table24[[#This Row],[Cost]])</f>
        <v>IndiaFortune Cookie708708141.6</v>
      </c>
      <c r="H38" s="25">
        <f>VLOOKUP(Table24[[#This Row],[Column1]],'Raw Data'!A:H,8,FALSE)</f>
        <v>43983</v>
      </c>
      <c r="I38" s="26" t="str">
        <f>TEXT(Table24[[#This Row],[Date]],"yyyy/mm/dd")</f>
        <v>2020/06/01</v>
      </c>
      <c r="J38" s="26" t="str">
        <f>SUBSTITUTE(Table24[[#This Row],[Date Text]],"/","-")</f>
        <v>2020-06-01</v>
      </c>
      <c r="K38" s="27" t="str">
        <f>MID(Table24[[#This Row],[Date Text]],6,2)</f>
        <v>06</v>
      </c>
      <c r="L38" s="26" t="str">
        <f>UPPER(LEFT(Table24[[#This Row],[Country]],3))</f>
        <v>IND</v>
      </c>
      <c r="M38" s="28" t="str">
        <f xml:space="preserve"> IF(Table24[[#This Row],[Profit]]&gt;=10000,"&gt;= 10000", IF(Table24[[#This Row],[Profit]]&gt;=5000,"&gt;=  5000",IF(Table24[[#This Row],[Profit]]&gt;=1000,"&gt;=  1000",IF(Table24[[#This Row],[Profit]]&lt;1000,"&lt;=  1000","Invalid"))))</f>
        <v>&lt;=  1000</v>
      </c>
      <c r="N38" s="28" t="str">
        <f xml:space="preserve"> IF(Table24[[#This Row],[Quantity]]&gt;=4000,"&gt;=  4000", IF(Table24[[#This Row],[Quantity]]&gt;=2000,"&gt;=  2000",IF(Table24[[#This Row],[Quantity]]&gt;=1000,"&gt;= 1000",IF(Table24[[#This Row],[Quantity]]&lt;=1000,"&lt;= 1000","Invalid"))))</f>
        <v>&lt;= 1000</v>
      </c>
      <c r="O38" s="28" t="str">
        <f>TRIM(Table24[[#This Row],[Product]])</f>
        <v>Fortune Cookie</v>
      </c>
    </row>
    <row r="39" spans="1:15" x14ac:dyDescent="0.2">
      <c r="A39" s="21" t="s">
        <v>8</v>
      </c>
      <c r="B39" s="22" t="s">
        <v>10</v>
      </c>
      <c r="C39" s="23">
        <v>3803</v>
      </c>
      <c r="D39" s="24">
        <v>3803</v>
      </c>
      <c r="E39" s="24">
        <v>760.6</v>
      </c>
      <c r="F39" s="24">
        <v>3042.4</v>
      </c>
      <c r="G39" s="24" t="str">
        <f>CONCATENATE(Table24[[#This Row],[Country]],Table24[[#This Row],[Product]],Table24[[#This Row],[Quantity]],Table24[[#This Row],[Revenue]],Table24[[#This Row],[Cost]])</f>
        <v>IndiaFortune Cookie38033803760.6</v>
      </c>
      <c r="H39" s="25">
        <f>VLOOKUP(Table24[[#This Row],[Column1]],'Raw Data'!A:H,8,FALSE)</f>
        <v>43922</v>
      </c>
      <c r="I39" s="26" t="str">
        <f>TEXT(Table24[[#This Row],[Date]],"yyyy/mm/dd")</f>
        <v>2020/04/01</v>
      </c>
      <c r="J39" s="26" t="str">
        <f>SUBSTITUTE(Table24[[#This Row],[Date Text]],"/","-")</f>
        <v>2020-04-01</v>
      </c>
      <c r="K39" s="27" t="str">
        <f>MID(Table24[[#This Row],[Date Text]],6,2)</f>
        <v>04</v>
      </c>
      <c r="L39" s="26" t="str">
        <f>UPPER(LEFT(Table24[[#This Row],[Country]],3))</f>
        <v>IND</v>
      </c>
      <c r="M39" s="28" t="str">
        <f xml:space="preserve"> IF(Table24[[#This Row],[Profit]]&gt;=10000,"&gt;= 10000", IF(Table24[[#This Row],[Profit]]&gt;=5000,"&gt;=  5000",IF(Table24[[#This Row],[Profit]]&gt;=1000,"&gt;=  1000",IF(Table24[[#This Row],[Profit]]&lt;1000,"&lt;=  1000","Invalid"))))</f>
        <v>&gt;=  1000</v>
      </c>
      <c r="N39" s="28" t="str">
        <f xml:space="preserve"> IF(Table24[[#This Row],[Quantity]]&gt;=4000,"&gt;=  4000", IF(Table24[[#This Row],[Quantity]]&gt;=2000,"&gt;=  2000",IF(Table24[[#This Row],[Quantity]]&gt;=1000,"&gt;= 1000",IF(Table24[[#This Row],[Quantity]]&lt;=1000,"&lt;= 1000","Invalid"))))</f>
        <v>&gt;=  2000</v>
      </c>
      <c r="O39" s="28" t="str">
        <f>TRIM(Table24[[#This Row],[Product]])</f>
        <v>Fortune Cookie</v>
      </c>
    </row>
    <row r="40" spans="1:15" x14ac:dyDescent="0.2">
      <c r="A40" s="21" t="s">
        <v>8</v>
      </c>
      <c r="B40" s="22" t="s">
        <v>10</v>
      </c>
      <c r="C40" s="23">
        <v>2321</v>
      </c>
      <c r="D40" s="24">
        <v>2321</v>
      </c>
      <c r="E40" s="24">
        <v>464.20000000000005</v>
      </c>
      <c r="F40" s="24">
        <v>1856.8</v>
      </c>
      <c r="G40" s="24" t="str">
        <f>CONCATENATE(Table24[[#This Row],[Country]],Table24[[#This Row],[Product]],Table24[[#This Row],[Quantity]],Table24[[#This Row],[Revenue]],Table24[[#This Row],[Cost]])</f>
        <v>IndiaFortune Cookie23212321464.2</v>
      </c>
      <c r="H40" s="25">
        <f>VLOOKUP(Table24[[#This Row],[Column1]],'Raw Data'!A:H,8,FALSE)</f>
        <v>44136</v>
      </c>
      <c r="I40" s="26" t="str">
        <f>TEXT(Table24[[#This Row],[Date]],"yyyy/mm/dd")</f>
        <v>2020/11/01</v>
      </c>
      <c r="J40" s="26" t="str">
        <f>SUBSTITUTE(Table24[[#This Row],[Date Text]],"/","-")</f>
        <v>2020-11-01</v>
      </c>
      <c r="K40" s="27" t="str">
        <f>MID(Table24[[#This Row],[Date Text]],6,2)</f>
        <v>11</v>
      </c>
      <c r="L40" s="26" t="str">
        <f>UPPER(LEFT(Table24[[#This Row],[Country]],3))</f>
        <v>IND</v>
      </c>
      <c r="M40" s="28" t="str">
        <f xml:space="preserve"> IF(Table24[[#This Row],[Profit]]&gt;=10000,"&gt;= 10000", IF(Table24[[#This Row],[Profit]]&gt;=5000,"&gt;=  5000",IF(Table24[[#This Row],[Profit]]&gt;=1000,"&gt;=  1000",IF(Table24[[#This Row],[Profit]]&lt;1000,"&lt;=  1000","Invalid"))))</f>
        <v>&gt;=  1000</v>
      </c>
      <c r="N40" s="28" t="str">
        <f xml:space="preserve"> IF(Table24[[#This Row],[Quantity]]&gt;=4000,"&gt;=  4000", IF(Table24[[#This Row],[Quantity]]&gt;=2000,"&gt;=  2000",IF(Table24[[#This Row],[Quantity]]&gt;=1000,"&gt;= 1000",IF(Table24[[#This Row],[Quantity]]&lt;=1000,"&lt;= 1000","Invalid"))))</f>
        <v>&gt;=  2000</v>
      </c>
      <c r="O40" s="28" t="str">
        <f>TRIM(Table24[[#This Row],[Product]])</f>
        <v>Fortune Cookie</v>
      </c>
    </row>
    <row r="41" spans="1:15" x14ac:dyDescent="0.2">
      <c r="A41" s="21" t="s">
        <v>8</v>
      </c>
      <c r="B41" s="22" t="s">
        <v>10</v>
      </c>
      <c r="C41" s="23">
        <v>2734</v>
      </c>
      <c r="D41" s="24">
        <v>2734</v>
      </c>
      <c r="E41" s="24">
        <v>546.80000000000007</v>
      </c>
      <c r="F41" s="24">
        <v>2187.1999999999998</v>
      </c>
      <c r="G41" s="24" t="str">
        <f>CONCATENATE(Table24[[#This Row],[Country]],Table24[[#This Row],[Product]],Table24[[#This Row],[Quantity]],Table24[[#This Row],[Revenue]],Table24[[#This Row],[Cost]])</f>
        <v>IndiaFortune Cookie27342734546.8</v>
      </c>
      <c r="H41" s="25">
        <f>VLOOKUP(Table24[[#This Row],[Column1]],'Raw Data'!A:H,8,FALSE)</f>
        <v>44105</v>
      </c>
      <c r="I41" s="26" t="str">
        <f>TEXT(Table24[[#This Row],[Date]],"yyyy/mm/dd")</f>
        <v>2020/10/01</v>
      </c>
      <c r="J41" s="26" t="str">
        <f>SUBSTITUTE(Table24[[#This Row],[Date Text]],"/","-")</f>
        <v>2020-10-01</v>
      </c>
      <c r="K41" s="27" t="str">
        <f>MID(Table24[[#This Row],[Date Text]],6,2)</f>
        <v>10</v>
      </c>
      <c r="L41" s="26" t="str">
        <f>UPPER(LEFT(Table24[[#This Row],[Country]],3))</f>
        <v>IND</v>
      </c>
      <c r="M41" s="28" t="str">
        <f xml:space="preserve"> IF(Table24[[#This Row],[Profit]]&gt;=10000,"&gt;= 10000", IF(Table24[[#This Row],[Profit]]&gt;=5000,"&gt;=  5000",IF(Table24[[#This Row],[Profit]]&gt;=1000,"&gt;=  1000",IF(Table24[[#This Row],[Profit]]&lt;1000,"&lt;=  1000","Invalid"))))</f>
        <v>&gt;=  1000</v>
      </c>
      <c r="N41" s="28" t="str">
        <f xml:space="preserve"> IF(Table24[[#This Row],[Quantity]]&gt;=4000,"&gt;=  4000", IF(Table24[[#This Row],[Quantity]]&gt;=2000,"&gt;=  2000",IF(Table24[[#This Row],[Quantity]]&gt;=1000,"&gt;= 1000",IF(Table24[[#This Row],[Quantity]]&lt;=1000,"&lt;= 1000","Invalid"))))</f>
        <v>&gt;=  2000</v>
      </c>
      <c r="O41" s="28" t="str">
        <f>TRIM(Table24[[#This Row],[Product]])</f>
        <v>Fortune Cookie</v>
      </c>
    </row>
    <row r="42" spans="1:15" x14ac:dyDescent="0.2">
      <c r="A42" s="21" t="s">
        <v>8</v>
      </c>
      <c r="B42" s="22" t="s">
        <v>10</v>
      </c>
      <c r="C42" s="23">
        <v>1249</v>
      </c>
      <c r="D42" s="24">
        <v>1249</v>
      </c>
      <c r="E42" s="24">
        <v>249.8</v>
      </c>
      <c r="F42" s="24">
        <v>999.2</v>
      </c>
      <c r="G42" s="24" t="str">
        <f>CONCATENATE(Table24[[#This Row],[Country]],Table24[[#This Row],[Product]],Table24[[#This Row],[Quantity]],Table24[[#This Row],[Revenue]],Table24[[#This Row],[Cost]])</f>
        <v>IndiaFortune Cookie12491249249.8</v>
      </c>
      <c r="H42" s="25">
        <f>VLOOKUP(Table24[[#This Row],[Column1]],'Raw Data'!A:H,8,FALSE)</f>
        <v>44105</v>
      </c>
      <c r="I42" s="26" t="str">
        <f>TEXT(Table24[[#This Row],[Date]],"yyyy/mm/dd")</f>
        <v>2020/10/01</v>
      </c>
      <c r="J42" s="26" t="str">
        <f>SUBSTITUTE(Table24[[#This Row],[Date Text]],"/","-")</f>
        <v>2020-10-01</v>
      </c>
      <c r="K42" s="27" t="str">
        <f>MID(Table24[[#This Row],[Date Text]],6,2)</f>
        <v>10</v>
      </c>
      <c r="L42" s="26" t="str">
        <f>UPPER(LEFT(Table24[[#This Row],[Country]],3))</f>
        <v>IND</v>
      </c>
      <c r="M42" s="28" t="str">
        <f xml:space="preserve"> IF(Table24[[#This Row],[Profit]]&gt;=10000,"&gt;= 10000", IF(Table24[[#This Row],[Profit]]&gt;=5000,"&gt;=  5000",IF(Table24[[#This Row],[Profit]]&gt;=1000,"&gt;=  1000",IF(Table24[[#This Row],[Profit]]&lt;1000,"&lt;=  1000","Invalid"))))</f>
        <v>&lt;=  1000</v>
      </c>
      <c r="N42" s="28" t="str">
        <f xml:space="preserve"> IF(Table24[[#This Row],[Quantity]]&gt;=4000,"&gt;=  4000", IF(Table24[[#This Row],[Quantity]]&gt;=2000,"&gt;=  2000",IF(Table24[[#This Row],[Quantity]]&gt;=1000,"&gt;= 1000",IF(Table24[[#This Row],[Quantity]]&lt;=1000,"&lt;= 1000","Invalid"))))</f>
        <v>&gt;= 1000</v>
      </c>
      <c r="O42" s="28" t="str">
        <f>TRIM(Table24[[#This Row],[Product]])</f>
        <v>Fortune Cookie</v>
      </c>
    </row>
    <row r="43" spans="1:15" x14ac:dyDescent="0.2">
      <c r="A43" s="21" t="s">
        <v>8</v>
      </c>
      <c r="B43" s="22" t="s">
        <v>10</v>
      </c>
      <c r="C43" s="23">
        <v>2228</v>
      </c>
      <c r="D43" s="24">
        <v>2228</v>
      </c>
      <c r="E43" s="24">
        <v>445.6</v>
      </c>
      <c r="F43" s="24">
        <v>1782.4</v>
      </c>
      <c r="G43" s="24" t="str">
        <f>CONCATENATE(Table24[[#This Row],[Country]],Table24[[#This Row],[Product]],Table24[[#This Row],[Quantity]],Table24[[#This Row],[Revenue]],Table24[[#This Row],[Cost]])</f>
        <v>IndiaFortune Cookie22282228445.6</v>
      </c>
      <c r="H43" s="25">
        <f>VLOOKUP(Table24[[#This Row],[Column1]],'Raw Data'!A:H,8,FALSE)</f>
        <v>43831</v>
      </c>
      <c r="I43" s="26" t="str">
        <f>TEXT(Table24[[#This Row],[Date]],"yyyy/mm/dd")</f>
        <v>2020/01/01</v>
      </c>
      <c r="J43" s="26" t="str">
        <f>SUBSTITUTE(Table24[[#This Row],[Date Text]],"/","-")</f>
        <v>2020-01-01</v>
      </c>
      <c r="K43" s="27" t="str">
        <f>MID(Table24[[#This Row],[Date Text]],6,2)</f>
        <v>01</v>
      </c>
      <c r="L43" s="26" t="str">
        <f>UPPER(LEFT(Table24[[#This Row],[Country]],3))</f>
        <v>IND</v>
      </c>
      <c r="M43" s="28" t="str">
        <f xml:space="preserve"> IF(Table24[[#This Row],[Profit]]&gt;=10000,"&gt;= 10000", IF(Table24[[#This Row],[Profit]]&gt;=5000,"&gt;=  5000",IF(Table24[[#This Row],[Profit]]&gt;=1000,"&gt;=  1000",IF(Table24[[#This Row],[Profit]]&lt;1000,"&lt;=  1000","Invalid"))))</f>
        <v>&gt;=  1000</v>
      </c>
      <c r="N43" s="28" t="str">
        <f xml:space="preserve"> IF(Table24[[#This Row],[Quantity]]&gt;=4000,"&gt;=  4000", IF(Table24[[#This Row],[Quantity]]&gt;=2000,"&gt;=  2000",IF(Table24[[#This Row],[Quantity]]&gt;=1000,"&gt;= 1000",IF(Table24[[#This Row],[Quantity]]&lt;=1000,"&lt;= 1000","Invalid"))))</f>
        <v>&gt;=  2000</v>
      </c>
      <c r="O43" s="28" t="str">
        <f>TRIM(Table24[[#This Row],[Product]])</f>
        <v>Fortune Cookie</v>
      </c>
    </row>
    <row r="44" spans="1:15" x14ac:dyDescent="0.2">
      <c r="A44" s="21" t="s">
        <v>8</v>
      </c>
      <c r="B44" s="22" t="s">
        <v>10</v>
      </c>
      <c r="C44" s="23">
        <v>200</v>
      </c>
      <c r="D44" s="24">
        <v>200</v>
      </c>
      <c r="E44" s="24">
        <v>40</v>
      </c>
      <c r="F44" s="24">
        <v>160</v>
      </c>
      <c r="G44" s="24" t="str">
        <f>CONCATENATE(Table24[[#This Row],[Country]],Table24[[#This Row],[Product]],Table24[[#This Row],[Quantity]],Table24[[#This Row],[Revenue]],Table24[[#This Row],[Cost]])</f>
        <v>IndiaFortune Cookie20020040</v>
      </c>
      <c r="H44" s="25">
        <f>VLOOKUP(Table24[[#This Row],[Column1]],'Raw Data'!A:H,8,FALSE)</f>
        <v>43952</v>
      </c>
      <c r="I44" s="26" t="str">
        <f>TEXT(Table24[[#This Row],[Date]],"yyyy/mm/dd")</f>
        <v>2020/05/01</v>
      </c>
      <c r="J44" s="26" t="str">
        <f>SUBSTITUTE(Table24[[#This Row],[Date Text]],"/","-")</f>
        <v>2020-05-01</v>
      </c>
      <c r="K44" s="27" t="str">
        <f>MID(Table24[[#This Row],[Date Text]],6,2)</f>
        <v>05</v>
      </c>
      <c r="L44" s="26" t="str">
        <f>UPPER(LEFT(Table24[[#This Row],[Country]],3))</f>
        <v>IND</v>
      </c>
      <c r="M44" s="28" t="str">
        <f xml:space="preserve"> IF(Table24[[#This Row],[Profit]]&gt;=10000,"&gt;= 10000", IF(Table24[[#This Row],[Profit]]&gt;=5000,"&gt;=  5000",IF(Table24[[#This Row],[Profit]]&gt;=1000,"&gt;=  1000",IF(Table24[[#This Row],[Profit]]&lt;1000,"&lt;=  1000","Invalid"))))</f>
        <v>&lt;=  1000</v>
      </c>
      <c r="N44" s="28" t="str">
        <f xml:space="preserve"> IF(Table24[[#This Row],[Quantity]]&gt;=4000,"&gt;=  4000", IF(Table24[[#This Row],[Quantity]]&gt;=2000,"&gt;=  2000",IF(Table24[[#This Row],[Quantity]]&gt;=1000,"&gt;= 1000",IF(Table24[[#This Row],[Quantity]]&lt;=1000,"&lt;= 1000","Invalid"))))</f>
        <v>&lt;= 1000</v>
      </c>
      <c r="O44" s="28" t="str">
        <f>TRIM(Table24[[#This Row],[Product]])</f>
        <v>Fortune Cookie</v>
      </c>
    </row>
    <row r="45" spans="1:15" x14ac:dyDescent="0.2">
      <c r="A45" s="21" t="s">
        <v>8</v>
      </c>
      <c r="B45" s="22" t="s">
        <v>10</v>
      </c>
      <c r="C45" s="23">
        <v>388</v>
      </c>
      <c r="D45" s="24">
        <v>388</v>
      </c>
      <c r="E45" s="24">
        <v>77.600000000000009</v>
      </c>
      <c r="F45" s="24">
        <v>310.39999999999998</v>
      </c>
      <c r="G45" s="24" t="str">
        <f>CONCATENATE(Table24[[#This Row],[Country]],Table24[[#This Row],[Product]],Table24[[#This Row],[Quantity]],Table24[[#This Row],[Revenue]],Table24[[#This Row],[Cost]])</f>
        <v>IndiaFortune Cookie38838877.6</v>
      </c>
      <c r="H45" s="25">
        <f>VLOOKUP(Table24[[#This Row],[Column1]],'Raw Data'!A:H,8,FALSE)</f>
        <v>44075</v>
      </c>
      <c r="I45" s="26" t="str">
        <f>TEXT(Table24[[#This Row],[Date]],"yyyy/mm/dd")</f>
        <v>2020/09/01</v>
      </c>
      <c r="J45" s="26" t="str">
        <f>SUBSTITUTE(Table24[[#This Row],[Date Text]],"/","-")</f>
        <v>2020-09-01</v>
      </c>
      <c r="K45" s="27" t="str">
        <f>MID(Table24[[#This Row],[Date Text]],6,2)</f>
        <v>09</v>
      </c>
      <c r="L45" s="26" t="str">
        <f>UPPER(LEFT(Table24[[#This Row],[Country]],3))</f>
        <v>IND</v>
      </c>
      <c r="M45" s="28" t="str">
        <f xml:space="preserve"> IF(Table24[[#This Row],[Profit]]&gt;=10000,"&gt;= 10000", IF(Table24[[#This Row],[Profit]]&gt;=5000,"&gt;=  5000",IF(Table24[[#This Row],[Profit]]&gt;=1000,"&gt;=  1000",IF(Table24[[#This Row],[Profit]]&lt;1000,"&lt;=  1000","Invalid"))))</f>
        <v>&lt;=  1000</v>
      </c>
      <c r="N45" s="28" t="str">
        <f xml:space="preserve"> IF(Table24[[#This Row],[Quantity]]&gt;=4000,"&gt;=  4000", IF(Table24[[#This Row],[Quantity]]&gt;=2000,"&gt;=  2000",IF(Table24[[#This Row],[Quantity]]&gt;=1000,"&gt;= 1000",IF(Table24[[#This Row],[Quantity]]&lt;=1000,"&lt;= 1000","Invalid"))))</f>
        <v>&lt;= 1000</v>
      </c>
      <c r="O45" s="28" t="str">
        <f>TRIM(Table24[[#This Row],[Product]])</f>
        <v>Fortune Cookie</v>
      </c>
    </row>
    <row r="46" spans="1:15" x14ac:dyDescent="0.2">
      <c r="A46" s="21" t="s">
        <v>8</v>
      </c>
      <c r="B46" s="22" t="s">
        <v>10</v>
      </c>
      <c r="C46" s="23">
        <v>2300</v>
      </c>
      <c r="D46" s="24">
        <v>2300</v>
      </c>
      <c r="E46" s="24">
        <v>460</v>
      </c>
      <c r="F46" s="24">
        <v>1840</v>
      </c>
      <c r="G46" s="24" t="str">
        <f>CONCATENATE(Table24[[#This Row],[Country]],Table24[[#This Row],[Product]],Table24[[#This Row],[Quantity]],Table24[[#This Row],[Revenue]],Table24[[#This Row],[Cost]])</f>
        <v>IndiaFortune Cookie23002300460</v>
      </c>
      <c r="H46" s="25">
        <f>VLOOKUP(Table24[[#This Row],[Column1]],'Raw Data'!A:H,8,FALSE)</f>
        <v>44166</v>
      </c>
      <c r="I46" s="26" t="str">
        <f>TEXT(Table24[[#This Row],[Date]],"yyyy/mm/dd")</f>
        <v>2020/12/01</v>
      </c>
      <c r="J46" s="26" t="str">
        <f>SUBSTITUTE(Table24[[#This Row],[Date Text]],"/","-")</f>
        <v>2020-12-01</v>
      </c>
      <c r="K46" s="27" t="str">
        <f>MID(Table24[[#This Row],[Date Text]],6,2)</f>
        <v>12</v>
      </c>
      <c r="L46" s="26" t="str">
        <f>UPPER(LEFT(Table24[[#This Row],[Country]],3))</f>
        <v>IND</v>
      </c>
      <c r="M46" s="28" t="str">
        <f xml:space="preserve"> IF(Table24[[#This Row],[Profit]]&gt;=10000,"&gt;= 10000", IF(Table24[[#This Row],[Profit]]&gt;=5000,"&gt;=  5000",IF(Table24[[#This Row],[Profit]]&gt;=1000,"&gt;=  1000",IF(Table24[[#This Row],[Profit]]&lt;1000,"&lt;=  1000","Invalid"))))</f>
        <v>&gt;=  1000</v>
      </c>
      <c r="N46" s="28" t="str">
        <f xml:space="preserve"> IF(Table24[[#This Row],[Quantity]]&gt;=4000,"&gt;=  4000", IF(Table24[[#This Row],[Quantity]]&gt;=2000,"&gt;=  2000",IF(Table24[[#This Row],[Quantity]]&gt;=1000,"&gt;= 1000",IF(Table24[[#This Row],[Quantity]]&lt;=1000,"&lt;= 1000","Invalid"))))</f>
        <v>&gt;=  2000</v>
      </c>
      <c r="O46" s="28" t="str">
        <f>TRIM(Table24[[#This Row],[Product]])</f>
        <v>Fortune Cookie</v>
      </c>
    </row>
    <row r="47" spans="1:15" x14ac:dyDescent="0.2">
      <c r="A47" s="21" t="s">
        <v>8</v>
      </c>
      <c r="B47" s="22" t="s">
        <v>11</v>
      </c>
      <c r="C47" s="23">
        <v>1916</v>
      </c>
      <c r="D47" s="24">
        <v>9580</v>
      </c>
      <c r="E47" s="24">
        <v>4215.2000000000007</v>
      </c>
      <c r="F47" s="24">
        <v>5364.7999999999993</v>
      </c>
      <c r="G47" s="24" t="str">
        <f>CONCATENATE(Table24[[#This Row],[Country]],Table24[[#This Row],[Product]],Table24[[#This Row],[Quantity]],Table24[[#This Row],[Revenue]],Table24[[#This Row],[Cost]])</f>
        <v>IndiaOatmeal Raisin191695804215.2</v>
      </c>
      <c r="H47" s="25">
        <f>VLOOKUP(Table24[[#This Row],[Column1]],'Raw Data'!A:H,8,FALSE)</f>
        <v>44166</v>
      </c>
      <c r="I47" s="26" t="str">
        <f>TEXT(Table24[[#This Row],[Date]],"yyyy/mm/dd")</f>
        <v>2020/12/01</v>
      </c>
      <c r="J47" s="26" t="str">
        <f>SUBSTITUTE(Table24[[#This Row],[Date Text]],"/","-")</f>
        <v>2020-12-01</v>
      </c>
      <c r="K47" s="27" t="str">
        <f>MID(Table24[[#This Row],[Date Text]],6,2)</f>
        <v>12</v>
      </c>
      <c r="L47" s="26" t="str">
        <f>UPPER(LEFT(Table24[[#This Row],[Country]],3))</f>
        <v>IND</v>
      </c>
      <c r="M47" s="28" t="str">
        <f xml:space="preserve"> IF(Table24[[#This Row],[Profit]]&gt;=10000,"&gt;= 10000", IF(Table24[[#This Row],[Profit]]&gt;=5000,"&gt;=  5000",IF(Table24[[#This Row],[Profit]]&gt;=1000,"&gt;=  1000",IF(Table24[[#This Row],[Profit]]&lt;1000,"&lt;=  1000","Invalid"))))</f>
        <v>&gt;=  5000</v>
      </c>
      <c r="N47" s="28" t="str">
        <f xml:space="preserve"> IF(Table24[[#This Row],[Quantity]]&gt;=4000,"&gt;=  4000", IF(Table24[[#This Row],[Quantity]]&gt;=2000,"&gt;=  2000",IF(Table24[[#This Row],[Quantity]]&gt;=1000,"&gt;= 1000",IF(Table24[[#This Row],[Quantity]]&lt;=1000,"&lt;= 1000","Invalid"))))</f>
        <v>&gt;= 1000</v>
      </c>
      <c r="O47" s="28" t="str">
        <f>TRIM(Table24[[#This Row],[Product]])</f>
        <v>Oatmeal Raisin</v>
      </c>
    </row>
    <row r="48" spans="1:15" x14ac:dyDescent="0.2">
      <c r="A48" s="21" t="s">
        <v>8</v>
      </c>
      <c r="B48" s="22" t="s">
        <v>11</v>
      </c>
      <c r="C48" s="23">
        <v>552</v>
      </c>
      <c r="D48" s="24">
        <v>2760</v>
      </c>
      <c r="E48" s="24">
        <v>1214.4000000000001</v>
      </c>
      <c r="F48" s="24">
        <v>1545.6</v>
      </c>
      <c r="G48" s="24" t="str">
        <f>CONCATENATE(Table24[[#This Row],[Country]],Table24[[#This Row],[Product]],Table24[[#This Row],[Quantity]],Table24[[#This Row],[Revenue]],Table24[[#This Row],[Cost]])</f>
        <v>IndiaOatmeal Raisin55227601214.4</v>
      </c>
      <c r="H48" s="25">
        <f>VLOOKUP(Table24[[#This Row],[Column1]],'Raw Data'!A:H,8,FALSE)</f>
        <v>44044</v>
      </c>
      <c r="I48" s="26" t="str">
        <f>TEXT(Table24[[#This Row],[Date]],"yyyy/mm/dd")</f>
        <v>2020/08/01</v>
      </c>
      <c r="J48" s="26" t="str">
        <f>SUBSTITUTE(Table24[[#This Row],[Date Text]],"/","-")</f>
        <v>2020-08-01</v>
      </c>
      <c r="K48" s="27" t="str">
        <f>MID(Table24[[#This Row],[Date Text]],6,2)</f>
        <v>08</v>
      </c>
      <c r="L48" s="26" t="str">
        <f>UPPER(LEFT(Table24[[#This Row],[Country]],3))</f>
        <v>IND</v>
      </c>
      <c r="M48" s="28" t="str">
        <f xml:space="preserve"> IF(Table24[[#This Row],[Profit]]&gt;=10000,"&gt;= 10000", IF(Table24[[#This Row],[Profit]]&gt;=5000,"&gt;=  5000",IF(Table24[[#This Row],[Profit]]&gt;=1000,"&gt;=  1000",IF(Table24[[#This Row],[Profit]]&lt;1000,"&lt;=  1000","Invalid"))))</f>
        <v>&gt;=  1000</v>
      </c>
      <c r="N48" s="28" t="str">
        <f xml:space="preserve"> IF(Table24[[#This Row],[Quantity]]&gt;=4000,"&gt;=  4000", IF(Table24[[#This Row],[Quantity]]&gt;=2000,"&gt;=  2000",IF(Table24[[#This Row],[Quantity]]&gt;=1000,"&gt;= 1000",IF(Table24[[#This Row],[Quantity]]&lt;=1000,"&lt;= 1000","Invalid"))))</f>
        <v>&lt;= 1000</v>
      </c>
      <c r="O48" s="28" t="str">
        <f>TRIM(Table24[[#This Row],[Product]])</f>
        <v>Oatmeal Raisin</v>
      </c>
    </row>
    <row r="49" spans="1:15" x14ac:dyDescent="0.2">
      <c r="A49" s="21" t="s">
        <v>8</v>
      </c>
      <c r="B49" s="22" t="s">
        <v>11</v>
      </c>
      <c r="C49" s="23">
        <v>1135</v>
      </c>
      <c r="D49" s="24">
        <v>5675</v>
      </c>
      <c r="E49" s="24">
        <v>2497</v>
      </c>
      <c r="F49" s="24">
        <v>3178</v>
      </c>
      <c r="G49" s="24" t="str">
        <f>CONCATENATE(Table24[[#This Row],[Country]],Table24[[#This Row],[Product]],Table24[[#This Row],[Quantity]],Table24[[#This Row],[Revenue]],Table24[[#This Row],[Cost]])</f>
        <v>IndiaOatmeal Raisin113556752497</v>
      </c>
      <c r="H49" s="25">
        <f>VLOOKUP(Table24[[#This Row],[Column1]],'Raw Data'!A:H,8,FALSE)</f>
        <v>43983</v>
      </c>
      <c r="I49" s="26" t="str">
        <f>TEXT(Table24[[#This Row],[Date]],"yyyy/mm/dd")</f>
        <v>2020/06/01</v>
      </c>
      <c r="J49" s="26" t="str">
        <f>SUBSTITUTE(Table24[[#This Row],[Date Text]],"/","-")</f>
        <v>2020-06-01</v>
      </c>
      <c r="K49" s="27" t="str">
        <f>MID(Table24[[#This Row],[Date Text]],6,2)</f>
        <v>06</v>
      </c>
      <c r="L49" s="26" t="str">
        <f>UPPER(LEFT(Table24[[#This Row],[Country]],3))</f>
        <v>IND</v>
      </c>
      <c r="M49" s="28" t="str">
        <f xml:space="preserve"> IF(Table24[[#This Row],[Profit]]&gt;=10000,"&gt;= 10000", IF(Table24[[#This Row],[Profit]]&gt;=5000,"&gt;=  5000",IF(Table24[[#This Row],[Profit]]&gt;=1000,"&gt;=  1000",IF(Table24[[#This Row],[Profit]]&lt;1000,"&lt;=  1000","Invalid"))))</f>
        <v>&gt;=  1000</v>
      </c>
      <c r="N49" s="28" t="str">
        <f xml:space="preserve"> IF(Table24[[#This Row],[Quantity]]&gt;=4000,"&gt;=  4000", IF(Table24[[#This Row],[Quantity]]&gt;=2000,"&gt;=  2000",IF(Table24[[#This Row],[Quantity]]&gt;=1000,"&gt;= 1000",IF(Table24[[#This Row],[Quantity]]&lt;=1000,"&lt;= 1000","Invalid"))))</f>
        <v>&gt;= 1000</v>
      </c>
      <c r="O49" s="28" t="str">
        <f>TRIM(Table24[[#This Row],[Product]])</f>
        <v>Oatmeal Raisin</v>
      </c>
    </row>
    <row r="50" spans="1:15" x14ac:dyDescent="0.2">
      <c r="A50" s="21" t="s">
        <v>8</v>
      </c>
      <c r="B50" s="22" t="s">
        <v>11</v>
      </c>
      <c r="C50" s="23">
        <v>1645</v>
      </c>
      <c r="D50" s="24">
        <v>8225</v>
      </c>
      <c r="E50" s="24">
        <v>3619.0000000000005</v>
      </c>
      <c r="F50" s="24">
        <v>4606</v>
      </c>
      <c r="G50" s="24" t="str">
        <f>CONCATENATE(Table24[[#This Row],[Country]],Table24[[#This Row],[Product]],Table24[[#This Row],[Quantity]],Table24[[#This Row],[Revenue]],Table24[[#This Row],[Cost]])</f>
        <v>IndiaOatmeal Raisin164582253619</v>
      </c>
      <c r="H50" s="25">
        <f>VLOOKUP(Table24[[#This Row],[Column1]],'Raw Data'!A:H,8,FALSE)</f>
        <v>43952</v>
      </c>
      <c r="I50" s="26" t="str">
        <f>TEXT(Table24[[#This Row],[Date]],"yyyy/mm/dd")</f>
        <v>2020/05/01</v>
      </c>
      <c r="J50" s="26" t="str">
        <f>SUBSTITUTE(Table24[[#This Row],[Date Text]],"/","-")</f>
        <v>2020-05-01</v>
      </c>
      <c r="K50" s="27" t="str">
        <f>MID(Table24[[#This Row],[Date Text]],6,2)</f>
        <v>05</v>
      </c>
      <c r="L50" s="26" t="str">
        <f>UPPER(LEFT(Table24[[#This Row],[Country]],3))</f>
        <v>IND</v>
      </c>
      <c r="M50" s="28" t="str">
        <f xml:space="preserve"> IF(Table24[[#This Row],[Profit]]&gt;=10000,"&gt;= 10000", IF(Table24[[#This Row],[Profit]]&gt;=5000,"&gt;=  5000",IF(Table24[[#This Row],[Profit]]&gt;=1000,"&gt;=  1000",IF(Table24[[#This Row],[Profit]]&lt;1000,"&lt;=  1000","Invalid"))))</f>
        <v>&gt;=  1000</v>
      </c>
      <c r="N50" s="28" t="str">
        <f xml:space="preserve"> IF(Table24[[#This Row],[Quantity]]&gt;=4000,"&gt;=  4000", IF(Table24[[#This Row],[Quantity]]&gt;=2000,"&gt;=  2000",IF(Table24[[#This Row],[Quantity]]&gt;=1000,"&gt;= 1000",IF(Table24[[#This Row],[Quantity]]&lt;=1000,"&lt;= 1000","Invalid"))))</f>
        <v>&gt;= 1000</v>
      </c>
      <c r="O50" s="28" t="str">
        <f>TRIM(Table24[[#This Row],[Product]])</f>
        <v>Oatmeal Raisin</v>
      </c>
    </row>
    <row r="51" spans="1:15" x14ac:dyDescent="0.2">
      <c r="A51" s="21" t="s">
        <v>8</v>
      </c>
      <c r="B51" s="22" t="s">
        <v>11</v>
      </c>
      <c r="C51" s="23">
        <v>1118</v>
      </c>
      <c r="D51" s="24">
        <v>5590</v>
      </c>
      <c r="E51" s="24">
        <v>2459.6000000000004</v>
      </c>
      <c r="F51" s="24">
        <v>3130.3999999999996</v>
      </c>
      <c r="G51" s="24" t="str">
        <f>CONCATENATE(Table24[[#This Row],[Country]],Table24[[#This Row],[Product]],Table24[[#This Row],[Quantity]],Table24[[#This Row],[Revenue]],Table24[[#This Row],[Cost]])</f>
        <v>IndiaOatmeal Raisin111855902459.6</v>
      </c>
      <c r="H51" s="25">
        <f>VLOOKUP(Table24[[#This Row],[Column1]],'Raw Data'!A:H,8,FALSE)</f>
        <v>44136</v>
      </c>
      <c r="I51" s="26" t="str">
        <f>TEXT(Table24[[#This Row],[Date]],"yyyy/mm/dd")</f>
        <v>2020/11/01</v>
      </c>
      <c r="J51" s="26" t="str">
        <f>SUBSTITUTE(Table24[[#This Row],[Date Text]],"/","-")</f>
        <v>2020-11-01</v>
      </c>
      <c r="K51" s="27" t="str">
        <f>MID(Table24[[#This Row],[Date Text]],6,2)</f>
        <v>11</v>
      </c>
      <c r="L51" s="26" t="str">
        <f>UPPER(LEFT(Table24[[#This Row],[Country]],3))</f>
        <v>IND</v>
      </c>
      <c r="M51" s="28" t="str">
        <f xml:space="preserve"> IF(Table24[[#This Row],[Profit]]&gt;=10000,"&gt;= 10000", IF(Table24[[#This Row],[Profit]]&gt;=5000,"&gt;=  5000",IF(Table24[[#This Row],[Profit]]&gt;=1000,"&gt;=  1000",IF(Table24[[#This Row],[Profit]]&lt;1000,"&lt;=  1000","Invalid"))))</f>
        <v>&gt;=  1000</v>
      </c>
      <c r="N51" s="28" t="str">
        <f xml:space="preserve"> IF(Table24[[#This Row],[Quantity]]&gt;=4000,"&gt;=  4000", IF(Table24[[#This Row],[Quantity]]&gt;=2000,"&gt;=  2000",IF(Table24[[#This Row],[Quantity]]&gt;=1000,"&gt;= 1000",IF(Table24[[#This Row],[Quantity]]&lt;=1000,"&lt;= 1000","Invalid"))))</f>
        <v>&gt;= 1000</v>
      </c>
      <c r="O51" s="28" t="str">
        <f>TRIM(Table24[[#This Row],[Product]])</f>
        <v>Oatmeal Raisin</v>
      </c>
    </row>
    <row r="52" spans="1:15" x14ac:dyDescent="0.2">
      <c r="A52" s="21" t="s">
        <v>8</v>
      </c>
      <c r="B52" s="22" t="s">
        <v>11</v>
      </c>
      <c r="C52" s="23">
        <v>708</v>
      </c>
      <c r="D52" s="24">
        <v>3540</v>
      </c>
      <c r="E52" s="24">
        <v>1557.6000000000001</v>
      </c>
      <c r="F52" s="24">
        <v>1982.3999999999999</v>
      </c>
      <c r="G52" s="24" t="str">
        <f>CONCATENATE(Table24[[#This Row],[Country]],Table24[[#This Row],[Product]],Table24[[#This Row],[Quantity]],Table24[[#This Row],[Revenue]],Table24[[#This Row],[Cost]])</f>
        <v>IndiaOatmeal Raisin70835401557.6</v>
      </c>
      <c r="H52" s="25">
        <f>VLOOKUP(Table24[[#This Row],[Column1]],'Raw Data'!A:H,8,FALSE)</f>
        <v>43983</v>
      </c>
      <c r="I52" s="26" t="str">
        <f>TEXT(Table24[[#This Row],[Date]],"yyyy/mm/dd")</f>
        <v>2020/06/01</v>
      </c>
      <c r="J52" s="26" t="str">
        <f>SUBSTITUTE(Table24[[#This Row],[Date Text]],"/","-")</f>
        <v>2020-06-01</v>
      </c>
      <c r="K52" s="27" t="str">
        <f>MID(Table24[[#This Row],[Date Text]],6,2)</f>
        <v>06</v>
      </c>
      <c r="L52" s="26" t="str">
        <f>UPPER(LEFT(Table24[[#This Row],[Country]],3))</f>
        <v>IND</v>
      </c>
      <c r="M52" s="28" t="str">
        <f xml:space="preserve"> IF(Table24[[#This Row],[Profit]]&gt;=10000,"&gt;= 10000", IF(Table24[[#This Row],[Profit]]&gt;=5000,"&gt;=  5000",IF(Table24[[#This Row],[Profit]]&gt;=1000,"&gt;=  1000",IF(Table24[[#This Row],[Profit]]&lt;1000,"&lt;=  1000","Invalid"))))</f>
        <v>&gt;=  1000</v>
      </c>
      <c r="N52" s="28" t="str">
        <f xml:space="preserve"> IF(Table24[[#This Row],[Quantity]]&gt;=4000,"&gt;=  4000", IF(Table24[[#This Row],[Quantity]]&gt;=2000,"&gt;=  2000",IF(Table24[[#This Row],[Quantity]]&gt;=1000,"&gt;= 1000",IF(Table24[[#This Row],[Quantity]]&lt;=1000,"&lt;= 1000","Invalid"))))</f>
        <v>&lt;= 1000</v>
      </c>
      <c r="O52" s="28" t="str">
        <f>TRIM(Table24[[#This Row],[Product]])</f>
        <v>Oatmeal Raisin</v>
      </c>
    </row>
    <row r="53" spans="1:15" x14ac:dyDescent="0.2">
      <c r="A53" s="21" t="s">
        <v>8</v>
      </c>
      <c r="B53" s="22" t="s">
        <v>11</v>
      </c>
      <c r="C53" s="23">
        <v>1269</v>
      </c>
      <c r="D53" s="24">
        <v>6345</v>
      </c>
      <c r="E53" s="24">
        <v>2791.8</v>
      </c>
      <c r="F53" s="24">
        <v>3553.2</v>
      </c>
      <c r="G53" s="24" t="str">
        <f>CONCATENATE(Table24[[#This Row],[Country]],Table24[[#This Row],[Product]],Table24[[#This Row],[Quantity]],Table24[[#This Row],[Revenue]],Table24[[#This Row],[Cost]])</f>
        <v>IndiaOatmeal Raisin126963452791.8</v>
      </c>
      <c r="H53" s="25">
        <f>VLOOKUP(Table24[[#This Row],[Column1]],'Raw Data'!A:H,8,FALSE)</f>
        <v>44105</v>
      </c>
      <c r="I53" s="26" t="str">
        <f>TEXT(Table24[[#This Row],[Date]],"yyyy/mm/dd")</f>
        <v>2020/10/01</v>
      </c>
      <c r="J53" s="26" t="str">
        <f>SUBSTITUTE(Table24[[#This Row],[Date Text]],"/","-")</f>
        <v>2020-10-01</v>
      </c>
      <c r="K53" s="27" t="str">
        <f>MID(Table24[[#This Row],[Date Text]],6,2)</f>
        <v>10</v>
      </c>
      <c r="L53" s="26" t="str">
        <f>UPPER(LEFT(Table24[[#This Row],[Country]],3))</f>
        <v>IND</v>
      </c>
      <c r="M53" s="28" t="str">
        <f xml:space="preserve"> IF(Table24[[#This Row],[Profit]]&gt;=10000,"&gt;= 10000", IF(Table24[[#This Row],[Profit]]&gt;=5000,"&gt;=  5000",IF(Table24[[#This Row],[Profit]]&gt;=1000,"&gt;=  1000",IF(Table24[[#This Row],[Profit]]&lt;1000,"&lt;=  1000","Invalid"))))</f>
        <v>&gt;=  1000</v>
      </c>
      <c r="N53" s="28" t="str">
        <f xml:space="preserve"> IF(Table24[[#This Row],[Quantity]]&gt;=4000,"&gt;=  4000", IF(Table24[[#This Row],[Quantity]]&gt;=2000,"&gt;=  2000",IF(Table24[[#This Row],[Quantity]]&gt;=1000,"&gt;= 1000",IF(Table24[[#This Row],[Quantity]]&lt;=1000,"&lt;= 1000","Invalid"))))</f>
        <v>&gt;= 1000</v>
      </c>
      <c r="O53" s="28" t="str">
        <f>TRIM(Table24[[#This Row],[Product]])</f>
        <v>Oatmeal Raisin</v>
      </c>
    </row>
    <row r="54" spans="1:15" x14ac:dyDescent="0.2">
      <c r="A54" s="21" t="s">
        <v>8</v>
      </c>
      <c r="B54" s="22" t="s">
        <v>11</v>
      </c>
      <c r="C54" s="23">
        <v>1631</v>
      </c>
      <c r="D54" s="24">
        <v>8155</v>
      </c>
      <c r="E54" s="24">
        <v>3588.2000000000003</v>
      </c>
      <c r="F54" s="24">
        <v>4566.7999999999993</v>
      </c>
      <c r="G54" s="24" t="str">
        <f>CONCATENATE(Table24[[#This Row],[Country]],Table24[[#This Row],[Product]],Table24[[#This Row],[Quantity]],Table24[[#This Row],[Revenue]],Table24[[#This Row],[Cost]])</f>
        <v>IndiaOatmeal Raisin163181553588.2</v>
      </c>
      <c r="H54" s="25">
        <f>VLOOKUP(Table24[[#This Row],[Column1]],'Raw Data'!A:H,8,FALSE)</f>
        <v>44013</v>
      </c>
      <c r="I54" s="26" t="str">
        <f>TEXT(Table24[[#This Row],[Date]],"yyyy/mm/dd")</f>
        <v>2020/07/01</v>
      </c>
      <c r="J54" s="26" t="str">
        <f>SUBSTITUTE(Table24[[#This Row],[Date Text]],"/","-")</f>
        <v>2020-07-01</v>
      </c>
      <c r="K54" s="27" t="str">
        <f>MID(Table24[[#This Row],[Date Text]],6,2)</f>
        <v>07</v>
      </c>
      <c r="L54" s="26" t="str">
        <f>UPPER(LEFT(Table24[[#This Row],[Country]],3))</f>
        <v>IND</v>
      </c>
      <c r="M54" s="28" t="str">
        <f xml:space="preserve"> IF(Table24[[#This Row],[Profit]]&gt;=10000,"&gt;= 10000", IF(Table24[[#This Row],[Profit]]&gt;=5000,"&gt;=  5000",IF(Table24[[#This Row],[Profit]]&gt;=1000,"&gt;=  1000",IF(Table24[[#This Row],[Profit]]&lt;1000,"&lt;=  1000","Invalid"))))</f>
        <v>&gt;=  1000</v>
      </c>
      <c r="N54" s="28" t="str">
        <f xml:space="preserve"> IF(Table24[[#This Row],[Quantity]]&gt;=4000,"&gt;=  4000", IF(Table24[[#This Row],[Quantity]]&gt;=2000,"&gt;=  2000",IF(Table24[[#This Row],[Quantity]]&gt;=1000,"&gt;= 1000",IF(Table24[[#This Row],[Quantity]]&lt;=1000,"&lt;= 1000","Invalid"))))</f>
        <v>&gt;= 1000</v>
      </c>
      <c r="O54" s="28" t="str">
        <f>TRIM(Table24[[#This Row],[Product]])</f>
        <v>Oatmeal Raisin</v>
      </c>
    </row>
    <row r="55" spans="1:15" x14ac:dyDescent="0.2">
      <c r="A55" s="21" t="s">
        <v>8</v>
      </c>
      <c r="B55" s="22" t="s">
        <v>11</v>
      </c>
      <c r="C55" s="23">
        <v>2240</v>
      </c>
      <c r="D55" s="24">
        <v>11200</v>
      </c>
      <c r="E55" s="24">
        <v>4928</v>
      </c>
      <c r="F55" s="24">
        <v>6272</v>
      </c>
      <c r="G55" s="24" t="str">
        <f>CONCATENATE(Table24[[#This Row],[Country]],Table24[[#This Row],[Product]],Table24[[#This Row],[Quantity]],Table24[[#This Row],[Revenue]],Table24[[#This Row],[Cost]])</f>
        <v>IndiaOatmeal Raisin2240112004928</v>
      </c>
      <c r="H55" s="25">
        <f>VLOOKUP(Table24[[#This Row],[Column1]],'Raw Data'!A:H,8,FALSE)</f>
        <v>43862</v>
      </c>
      <c r="I55" s="26" t="str">
        <f>TEXT(Table24[[#This Row],[Date]],"yyyy/mm/dd")</f>
        <v>2020/02/01</v>
      </c>
      <c r="J55" s="26" t="str">
        <f>SUBSTITUTE(Table24[[#This Row],[Date Text]],"/","-")</f>
        <v>2020-02-01</v>
      </c>
      <c r="K55" s="27" t="str">
        <f>MID(Table24[[#This Row],[Date Text]],6,2)</f>
        <v>02</v>
      </c>
      <c r="L55" s="26" t="str">
        <f>UPPER(LEFT(Table24[[#This Row],[Country]],3))</f>
        <v>IND</v>
      </c>
      <c r="M55" s="28" t="str">
        <f xml:space="preserve"> IF(Table24[[#This Row],[Profit]]&gt;=10000,"&gt;= 10000", IF(Table24[[#This Row],[Profit]]&gt;=5000,"&gt;=  5000",IF(Table24[[#This Row],[Profit]]&gt;=1000,"&gt;=  1000",IF(Table24[[#This Row],[Profit]]&lt;1000,"&lt;=  1000","Invalid"))))</f>
        <v>&gt;=  5000</v>
      </c>
      <c r="N55" s="28" t="str">
        <f xml:space="preserve"> IF(Table24[[#This Row],[Quantity]]&gt;=4000,"&gt;=  4000", IF(Table24[[#This Row],[Quantity]]&gt;=2000,"&gt;=  2000",IF(Table24[[#This Row],[Quantity]]&gt;=1000,"&gt;= 1000",IF(Table24[[#This Row],[Quantity]]&lt;=1000,"&lt;= 1000","Invalid"))))</f>
        <v>&gt;=  2000</v>
      </c>
      <c r="O55" s="28" t="str">
        <f>TRIM(Table24[[#This Row],[Product]])</f>
        <v>Oatmeal Raisin</v>
      </c>
    </row>
    <row r="56" spans="1:15" x14ac:dyDescent="0.2">
      <c r="A56" s="21" t="s">
        <v>8</v>
      </c>
      <c r="B56" s="22" t="s">
        <v>11</v>
      </c>
      <c r="C56" s="23">
        <v>3521</v>
      </c>
      <c r="D56" s="24">
        <v>17605</v>
      </c>
      <c r="E56" s="24">
        <v>7746.2000000000007</v>
      </c>
      <c r="F56" s="24">
        <v>9858.7999999999993</v>
      </c>
      <c r="G56" s="24" t="str">
        <f>CONCATENATE(Table24[[#This Row],[Country]],Table24[[#This Row],[Product]],Table24[[#This Row],[Quantity]],Table24[[#This Row],[Revenue]],Table24[[#This Row],[Cost]])</f>
        <v>IndiaOatmeal Raisin3521176057746.2</v>
      </c>
      <c r="H56" s="25">
        <f>VLOOKUP(Table24[[#This Row],[Column1]],'Raw Data'!A:H,8,FALSE)</f>
        <v>43922</v>
      </c>
      <c r="I56" s="26" t="str">
        <f>TEXT(Table24[[#This Row],[Date]],"yyyy/mm/dd")</f>
        <v>2020/04/01</v>
      </c>
      <c r="J56" s="26" t="str">
        <f>SUBSTITUTE(Table24[[#This Row],[Date Text]],"/","-")</f>
        <v>2020-04-01</v>
      </c>
      <c r="K56" s="27" t="str">
        <f>MID(Table24[[#This Row],[Date Text]],6,2)</f>
        <v>04</v>
      </c>
      <c r="L56" s="26" t="str">
        <f>UPPER(LEFT(Table24[[#This Row],[Country]],3))</f>
        <v>IND</v>
      </c>
      <c r="M56" s="28" t="str">
        <f xml:space="preserve"> IF(Table24[[#This Row],[Profit]]&gt;=10000,"&gt;= 10000", IF(Table24[[#This Row],[Profit]]&gt;=5000,"&gt;=  5000",IF(Table24[[#This Row],[Profit]]&gt;=1000,"&gt;=  1000",IF(Table24[[#This Row],[Profit]]&lt;1000,"&lt;=  1000","Invalid"))))</f>
        <v>&gt;=  5000</v>
      </c>
      <c r="N56" s="28" t="str">
        <f xml:space="preserve"> IF(Table24[[#This Row],[Quantity]]&gt;=4000,"&gt;=  4000", IF(Table24[[#This Row],[Quantity]]&gt;=2000,"&gt;=  2000",IF(Table24[[#This Row],[Quantity]]&gt;=1000,"&gt;= 1000",IF(Table24[[#This Row],[Quantity]]&lt;=1000,"&lt;= 1000","Invalid"))))</f>
        <v>&gt;=  2000</v>
      </c>
      <c r="O56" s="28" t="str">
        <f>TRIM(Table24[[#This Row],[Product]])</f>
        <v>Oatmeal Raisin</v>
      </c>
    </row>
    <row r="57" spans="1:15" x14ac:dyDescent="0.2">
      <c r="A57" s="21" t="s">
        <v>8</v>
      </c>
      <c r="B57" s="22" t="s">
        <v>11</v>
      </c>
      <c r="C57" s="23">
        <v>707</v>
      </c>
      <c r="D57" s="24">
        <v>3535</v>
      </c>
      <c r="E57" s="24">
        <v>1555.4</v>
      </c>
      <c r="F57" s="24">
        <v>1979.6</v>
      </c>
      <c r="G57" s="24" t="str">
        <f>CONCATENATE(Table24[[#This Row],[Country]],Table24[[#This Row],[Product]],Table24[[#This Row],[Quantity]],Table24[[#This Row],[Revenue]],Table24[[#This Row],[Cost]])</f>
        <v>IndiaOatmeal Raisin70735351555.4</v>
      </c>
      <c r="H57" s="25">
        <f>VLOOKUP(Table24[[#This Row],[Column1]],'Raw Data'!A:H,8,FALSE)</f>
        <v>44075</v>
      </c>
      <c r="I57" s="26" t="str">
        <f>TEXT(Table24[[#This Row],[Date]],"yyyy/mm/dd")</f>
        <v>2020/09/01</v>
      </c>
      <c r="J57" s="26" t="str">
        <f>SUBSTITUTE(Table24[[#This Row],[Date Text]],"/","-")</f>
        <v>2020-09-01</v>
      </c>
      <c r="K57" s="27" t="str">
        <f>MID(Table24[[#This Row],[Date Text]],6,2)</f>
        <v>09</v>
      </c>
      <c r="L57" s="26" t="str">
        <f>UPPER(LEFT(Table24[[#This Row],[Country]],3))</f>
        <v>IND</v>
      </c>
      <c r="M57" s="28" t="str">
        <f xml:space="preserve"> IF(Table24[[#This Row],[Profit]]&gt;=10000,"&gt;= 10000", IF(Table24[[#This Row],[Profit]]&gt;=5000,"&gt;=  5000",IF(Table24[[#This Row],[Profit]]&gt;=1000,"&gt;=  1000",IF(Table24[[#This Row],[Profit]]&lt;1000,"&lt;=  1000","Invalid"))))</f>
        <v>&gt;=  1000</v>
      </c>
      <c r="N57" s="28" t="str">
        <f xml:space="preserve"> IF(Table24[[#This Row],[Quantity]]&gt;=4000,"&gt;=  4000", IF(Table24[[#This Row],[Quantity]]&gt;=2000,"&gt;=  2000",IF(Table24[[#This Row],[Quantity]]&gt;=1000,"&gt;= 1000",IF(Table24[[#This Row],[Quantity]]&lt;=1000,"&lt;= 1000","Invalid"))))</f>
        <v>&lt;= 1000</v>
      </c>
      <c r="O57" s="28" t="str">
        <f>TRIM(Table24[[#This Row],[Product]])</f>
        <v>Oatmeal Raisin</v>
      </c>
    </row>
    <row r="58" spans="1:15" x14ac:dyDescent="0.2">
      <c r="A58" s="21" t="s">
        <v>8</v>
      </c>
      <c r="B58" s="22" t="s">
        <v>11</v>
      </c>
      <c r="C58" s="23">
        <v>2734</v>
      </c>
      <c r="D58" s="24">
        <v>13670</v>
      </c>
      <c r="E58" s="24">
        <v>6014.8</v>
      </c>
      <c r="F58" s="24">
        <v>7655.2</v>
      </c>
      <c r="G58" s="24" t="str">
        <f>CONCATENATE(Table24[[#This Row],[Country]],Table24[[#This Row],[Product]],Table24[[#This Row],[Quantity]],Table24[[#This Row],[Revenue]],Table24[[#This Row],[Cost]])</f>
        <v>IndiaOatmeal Raisin2734136706014.8</v>
      </c>
      <c r="H58" s="25">
        <f>VLOOKUP(Table24[[#This Row],[Column1]],'Raw Data'!A:H,8,FALSE)</f>
        <v>44105</v>
      </c>
      <c r="I58" s="26" t="str">
        <f>TEXT(Table24[[#This Row],[Date]],"yyyy/mm/dd")</f>
        <v>2020/10/01</v>
      </c>
      <c r="J58" s="26" t="str">
        <f>SUBSTITUTE(Table24[[#This Row],[Date Text]],"/","-")</f>
        <v>2020-10-01</v>
      </c>
      <c r="K58" s="27" t="str">
        <f>MID(Table24[[#This Row],[Date Text]],6,2)</f>
        <v>10</v>
      </c>
      <c r="L58" s="26" t="str">
        <f>UPPER(LEFT(Table24[[#This Row],[Country]],3))</f>
        <v>IND</v>
      </c>
      <c r="M58" s="28" t="str">
        <f xml:space="preserve"> IF(Table24[[#This Row],[Profit]]&gt;=10000,"&gt;= 10000", IF(Table24[[#This Row],[Profit]]&gt;=5000,"&gt;=  5000",IF(Table24[[#This Row],[Profit]]&gt;=1000,"&gt;=  1000",IF(Table24[[#This Row],[Profit]]&lt;1000,"&lt;=  1000","Invalid"))))</f>
        <v>&gt;=  5000</v>
      </c>
      <c r="N58" s="28" t="str">
        <f xml:space="preserve"> IF(Table24[[#This Row],[Quantity]]&gt;=4000,"&gt;=  4000", IF(Table24[[#This Row],[Quantity]]&gt;=2000,"&gt;=  2000",IF(Table24[[#This Row],[Quantity]]&gt;=1000,"&gt;= 1000",IF(Table24[[#This Row],[Quantity]]&lt;=1000,"&lt;= 1000","Invalid"))))</f>
        <v>&gt;=  2000</v>
      </c>
      <c r="O58" s="28" t="str">
        <f>TRIM(Table24[[#This Row],[Product]])</f>
        <v>Oatmeal Raisin</v>
      </c>
    </row>
    <row r="59" spans="1:15" x14ac:dyDescent="0.2">
      <c r="A59" s="21" t="s">
        <v>8</v>
      </c>
      <c r="B59" s="22" t="s">
        <v>11</v>
      </c>
      <c r="C59" s="23">
        <v>1659</v>
      </c>
      <c r="D59" s="24">
        <v>8295</v>
      </c>
      <c r="E59" s="24">
        <v>3649.8</v>
      </c>
      <c r="F59" s="24">
        <v>4645.2</v>
      </c>
      <c r="G59" s="24" t="str">
        <f>CONCATENATE(Table24[[#This Row],[Country]],Table24[[#This Row],[Product]],Table24[[#This Row],[Quantity]],Table24[[#This Row],[Revenue]],Table24[[#This Row],[Cost]])</f>
        <v>IndiaOatmeal Raisin165982953649.8</v>
      </c>
      <c r="H59" s="25">
        <f>VLOOKUP(Table24[[#This Row],[Column1]],'Raw Data'!A:H,8,FALSE)</f>
        <v>43831</v>
      </c>
      <c r="I59" s="26" t="str">
        <f>TEXT(Table24[[#This Row],[Date]],"yyyy/mm/dd")</f>
        <v>2020/01/01</v>
      </c>
      <c r="J59" s="26" t="str">
        <f>SUBSTITUTE(Table24[[#This Row],[Date Text]],"/","-")</f>
        <v>2020-01-01</v>
      </c>
      <c r="K59" s="27" t="str">
        <f>MID(Table24[[#This Row],[Date Text]],6,2)</f>
        <v>01</v>
      </c>
      <c r="L59" s="26" t="str">
        <f>UPPER(LEFT(Table24[[#This Row],[Country]],3))</f>
        <v>IND</v>
      </c>
      <c r="M59" s="28" t="str">
        <f xml:space="preserve"> IF(Table24[[#This Row],[Profit]]&gt;=10000,"&gt;= 10000", IF(Table24[[#This Row],[Profit]]&gt;=5000,"&gt;=  5000",IF(Table24[[#This Row],[Profit]]&gt;=1000,"&gt;=  1000",IF(Table24[[#This Row],[Profit]]&lt;1000,"&lt;=  1000","Invalid"))))</f>
        <v>&gt;=  1000</v>
      </c>
      <c r="N59" s="28" t="str">
        <f xml:space="preserve"> IF(Table24[[#This Row],[Quantity]]&gt;=4000,"&gt;=  4000", IF(Table24[[#This Row],[Quantity]]&gt;=2000,"&gt;=  2000",IF(Table24[[#This Row],[Quantity]]&gt;=1000,"&gt;= 1000",IF(Table24[[#This Row],[Quantity]]&lt;=1000,"&lt;= 1000","Invalid"))))</f>
        <v>&gt;= 1000</v>
      </c>
      <c r="O59" s="28" t="str">
        <f>TRIM(Table24[[#This Row],[Product]])</f>
        <v>Oatmeal Raisin</v>
      </c>
    </row>
    <row r="60" spans="1:15" x14ac:dyDescent="0.2">
      <c r="A60" s="21" t="s">
        <v>8</v>
      </c>
      <c r="B60" s="22" t="s">
        <v>11</v>
      </c>
      <c r="C60" s="23">
        <v>888</v>
      </c>
      <c r="D60" s="24">
        <v>4440</v>
      </c>
      <c r="E60" s="24">
        <v>1953.6000000000001</v>
      </c>
      <c r="F60" s="24">
        <v>2486.3999999999996</v>
      </c>
      <c r="G60" s="24" t="str">
        <f>CONCATENATE(Table24[[#This Row],[Country]],Table24[[#This Row],[Product]],Table24[[#This Row],[Quantity]],Table24[[#This Row],[Revenue]],Table24[[#This Row],[Cost]])</f>
        <v>IndiaOatmeal Raisin88844401953.6</v>
      </c>
      <c r="H60" s="25">
        <f>VLOOKUP(Table24[[#This Row],[Column1]],'Raw Data'!A:H,8,FALSE)</f>
        <v>43891</v>
      </c>
      <c r="I60" s="26" t="str">
        <f>TEXT(Table24[[#This Row],[Date]],"yyyy/mm/dd")</f>
        <v>2020/03/01</v>
      </c>
      <c r="J60" s="26" t="str">
        <f>SUBSTITUTE(Table24[[#This Row],[Date Text]],"/","-")</f>
        <v>2020-03-01</v>
      </c>
      <c r="K60" s="27" t="str">
        <f>MID(Table24[[#This Row],[Date Text]],6,2)</f>
        <v>03</v>
      </c>
      <c r="L60" s="26" t="str">
        <f>UPPER(LEFT(Table24[[#This Row],[Country]],3))</f>
        <v>IND</v>
      </c>
      <c r="M60" s="28" t="str">
        <f xml:space="preserve"> IF(Table24[[#This Row],[Profit]]&gt;=10000,"&gt;= 10000", IF(Table24[[#This Row],[Profit]]&gt;=5000,"&gt;=  5000",IF(Table24[[#This Row],[Profit]]&gt;=1000,"&gt;=  1000",IF(Table24[[#This Row],[Profit]]&lt;1000,"&lt;=  1000","Invalid"))))</f>
        <v>&gt;=  1000</v>
      </c>
      <c r="N60" s="28" t="str">
        <f xml:space="preserve"> IF(Table24[[#This Row],[Quantity]]&gt;=4000,"&gt;=  4000", IF(Table24[[#This Row],[Quantity]]&gt;=2000,"&gt;=  2000",IF(Table24[[#This Row],[Quantity]]&gt;=1000,"&gt;= 1000",IF(Table24[[#This Row],[Quantity]]&lt;=1000,"&lt;= 1000","Invalid"))))</f>
        <v>&lt;= 1000</v>
      </c>
      <c r="O60" s="28" t="str">
        <f>TRIM(Table24[[#This Row],[Product]])</f>
        <v>Oatmeal Raisin</v>
      </c>
    </row>
    <row r="61" spans="1:15" x14ac:dyDescent="0.2">
      <c r="A61" s="21" t="s">
        <v>8</v>
      </c>
      <c r="B61" s="22" t="s">
        <v>12</v>
      </c>
      <c r="C61" s="23">
        <v>1619</v>
      </c>
      <c r="D61" s="24">
        <v>6476</v>
      </c>
      <c r="E61" s="24">
        <v>2428.5</v>
      </c>
      <c r="F61" s="24">
        <v>4047.5</v>
      </c>
      <c r="G61" s="24" t="str">
        <f>CONCATENATE(Table24[[#This Row],[Country]],Table24[[#This Row],[Product]],Table24[[#This Row],[Quantity]],Table24[[#This Row],[Revenue]],Table24[[#This Row],[Cost]])</f>
        <v>IndiaSnickerdoodle161964762428.5</v>
      </c>
      <c r="H61" s="25">
        <f>VLOOKUP(Table24[[#This Row],[Column1]],'Raw Data'!A:H,8,FALSE)</f>
        <v>43831</v>
      </c>
      <c r="I61" s="26" t="str">
        <f>TEXT(Table24[[#This Row],[Date]],"yyyy/mm/dd")</f>
        <v>2020/01/01</v>
      </c>
      <c r="J61" s="26" t="str">
        <f>SUBSTITUTE(Table24[[#This Row],[Date Text]],"/","-")</f>
        <v>2020-01-01</v>
      </c>
      <c r="K61" s="27" t="str">
        <f>MID(Table24[[#This Row],[Date Text]],6,2)</f>
        <v>01</v>
      </c>
      <c r="L61" s="26" t="str">
        <f>UPPER(LEFT(Table24[[#This Row],[Country]],3))</f>
        <v>IND</v>
      </c>
      <c r="M61" s="28" t="str">
        <f xml:space="preserve"> IF(Table24[[#This Row],[Profit]]&gt;=10000,"&gt;= 10000", IF(Table24[[#This Row],[Profit]]&gt;=5000,"&gt;=  5000",IF(Table24[[#This Row],[Profit]]&gt;=1000,"&gt;=  1000",IF(Table24[[#This Row],[Profit]]&lt;1000,"&lt;=  1000","Invalid"))))</f>
        <v>&gt;=  1000</v>
      </c>
      <c r="N61" s="28" t="str">
        <f xml:space="preserve"> IF(Table24[[#This Row],[Quantity]]&gt;=4000,"&gt;=  4000", IF(Table24[[#This Row],[Quantity]]&gt;=2000,"&gt;=  2000",IF(Table24[[#This Row],[Quantity]]&gt;=1000,"&gt;= 1000",IF(Table24[[#This Row],[Quantity]]&lt;=1000,"&lt;= 1000","Invalid"))))</f>
        <v>&gt;= 1000</v>
      </c>
      <c r="O61" s="28" t="str">
        <f>TRIM(Table24[[#This Row],[Product]])</f>
        <v>Snickerdoodle</v>
      </c>
    </row>
    <row r="62" spans="1:15" x14ac:dyDescent="0.2">
      <c r="A62" s="21" t="s">
        <v>8</v>
      </c>
      <c r="B62" s="22" t="s">
        <v>12</v>
      </c>
      <c r="C62" s="23">
        <v>1445</v>
      </c>
      <c r="D62" s="24">
        <v>5780</v>
      </c>
      <c r="E62" s="24">
        <v>2167.5</v>
      </c>
      <c r="F62" s="24">
        <v>3612.5</v>
      </c>
      <c r="G62" s="24" t="str">
        <f>CONCATENATE(Table24[[#This Row],[Country]],Table24[[#This Row],[Product]],Table24[[#This Row],[Quantity]],Table24[[#This Row],[Revenue]],Table24[[#This Row],[Cost]])</f>
        <v>IndiaSnickerdoodle144557802167.5</v>
      </c>
      <c r="H62" s="25">
        <f>VLOOKUP(Table24[[#This Row],[Column1]],'Raw Data'!A:H,8,FALSE)</f>
        <v>44075</v>
      </c>
      <c r="I62" s="26" t="str">
        <f>TEXT(Table24[[#This Row],[Date]],"yyyy/mm/dd")</f>
        <v>2020/09/01</v>
      </c>
      <c r="J62" s="26" t="str">
        <f>SUBSTITUTE(Table24[[#This Row],[Date Text]],"/","-")</f>
        <v>2020-09-01</v>
      </c>
      <c r="K62" s="27" t="str">
        <f>MID(Table24[[#This Row],[Date Text]],6,2)</f>
        <v>09</v>
      </c>
      <c r="L62" s="26" t="str">
        <f>UPPER(LEFT(Table24[[#This Row],[Country]],3))</f>
        <v>IND</v>
      </c>
      <c r="M62" s="28" t="str">
        <f xml:space="preserve"> IF(Table24[[#This Row],[Profit]]&gt;=10000,"&gt;= 10000", IF(Table24[[#This Row],[Profit]]&gt;=5000,"&gt;=  5000",IF(Table24[[#This Row],[Profit]]&gt;=1000,"&gt;=  1000",IF(Table24[[#This Row],[Profit]]&lt;1000,"&lt;=  1000","Invalid"))))</f>
        <v>&gt;=  1000</v>
      </c>
      <c r="N62" s="28" t="str">
        <f xml:space="preserve"> IF(Table24[[#This Row],[Quantity]]&gt;=4000,"&gt;=  4000", IF(Table24[[#This Row],[Quantity]]&gt;=2000,"&gt;=  2000",IF(Table24[[#This Row],[Quantity]]&gt;=1000,"&gt;= 1000",IF(Table24[[#This Row],[Quantity]]&lt;=1000,"&lt;= 1000","Invalid"))))</f>
        <v>&gt;= 1000</v>
      </c>
      <c r="O62" s="28" t="str">
        <f>TRIM(Table24[[#This Row],[Product]])</f>
        <v>Snickerdoodle</v>
      </c>
    </row>
    <row r="63" spans="1:15" x14ac:dyDescent="0.2">
      <c r="A63" s="21" t="s">
        <v>8</v>
      </c>
      <c r="B63" s="22" t="s">
        <v>12</v>
      </c>
      <c r="C63" s="23">
        <v>743</v>
      </c>
      <c r="D63" s="24">
        <v>2972</v>
      </c>
      <c r="E63" s="24">
        <v>1114.5</v>
      </c>
      <c r="F63" s="24">
        <v>1857.5</v>
      </c>
      <c r="G63" s="24" t="str">
        <f>CONCATENATE(Table24[[#This Row],[Country]],Table24[[#This Row],[Product]],Table24[[#This Row],[Quantity]],Table24[[#This Row],[Revenue]],Table24[[#This Row],[Cost]])</f>
        <v>IndiaSnickerdoodle74329721114.5</v>
      </c>
      <c r="H63" s="25">
        <f>VLOOKUP(Table24[[#This Row],[Column1]],'Raw Data'!A:H,8,FALSE)</f>
        <v>43922</v>
      </c>
      <c r="I63" s="26" t="str">
        <f>TEXT(Table24[[#This Row],[Date]],"yyyy/mm/dd")</f>
        <v>2020/04/01</v>
      </c>
      <c r="J63" s="26" t="str">
        <f>SUBSTITUTE(Table24[[#This Row],[Date Text]],"/","-")</f>
        <v>2020-04-01</v>
      </c>
      <c r="K63" s="27" t="str">
        <f>MID(Table24[[#This Row],[Date Text]],6,2)</f>
        <v>04</v>
      </c>
      <c r="L63" s="26" t="str">
        <f>UPPER(LEFT(Table24[[#This Row],[Country]],3))</f>
        <v>IND</v>
      </c>
      <c r="M63" s="28" t="str">
        <f xml:space="preserve"> IF(Table24[[#This Row],[Profit]]&gt;=10000,"&gt;= 10000", IF(Table24[[#This Row],[Profit]]&gt;=5000,"&gt;=  5000",IF(Table24[[#This Row],[Profit]]&gt;=1000,"&gt;=  1000",IF(Table24[[#This Row],[Profit]]&lt;1000,"&lt;=  1000","Invalid"))))</f>
        <v>&gt;=  1000</v>
      </c>
      <c r="N63" s="28" t="str">
        <f xml:space="preserve"> IF(Table24[[#This Row],[Quantity]]&gt;=4000,"&gt;=  4000", IF(Table24[[#This Row],[Quantity]]&gt;=2000,"&gt;=  2000",IF(Table24[[#This Row],[Quantity]]&gt;=1000,"&gt;= 1000",IF(Table24[[#This Row],[Quantity]]&lt;=1000,"&lt;= 1000","Invalid"))))</f>
        <v>&lt;= 1000</v>
      </c>
      <c r="O63" s="28" t="str">
        <f>TRIM(Table24[[#This Row],[Product]])</f>
        <v>Snickerdoodle</v>
      </c>
    </row>
    <row r="64" spans="1:15" x14ac:dyDescent="0.2">
      <c r="A64" s="21" t="s">
        <v>8</v>
      </c>
      <c r="B64" s="22" t="s">
        <v>12</v>
      </c>
      <c r="C64" s="23">
        <v>1295</v>
      </c>
      <c r="D64" s="24">
        <v>5180</v>
      </c>
      <c r="E64" s="24">
        <v>1942.5</v>
      </c>
      <c r="F64" s="24">
        <v>3237.5</v>
      </c>
      <c r="G64" s="24" t="str">
        <f>CONCATENATE(Table24[[#This Row],[Country]],Table24[[#This Row],[Product]],Table24[[#This Row],[Quantity]],Table24[[#This Row],[Revenue]],Table24[[#This Row],[Cost]])</f>
        <v>IndiaSnickerdoodle129551801942.5</v>
      </c>
      <c r="H64" s="25">
        <f>VLOOKUP(Table24[[#This Row],[Column1]],'Raw Data'!A:H,8,FALSE)</f>
        <v>44105</v>
      </c>
      <c r="I64" s="26" t="str">
        <f>TEXT(Table24[[#This Row],[Date]],"yyyy/mm/dd")</f>
        <v>2020/10/01</v>
      </c>
      <c r="J64" s="26" t="str">
        <f>SUBSTITUTE(Table24[[#This Row],[Date Text]],"/","-")</f>
        <v>2020-10-01</v>
      </c>
      <c r="K64" s="27" t="str">
        <f>MID(Table24[[#This Row],[Date Text]],6,2)</f>
        <v>10</v>
      </c>
      <c r="L64" s="26" t="str">
        <f>UPPER(LEFT(Table24[[#This Row],[Country]],3))</f>
        <v>IND</v>
      </c>
      <c r="M64" s="28" t="str">
        <f xml:space="preserve"> IF(Table24[[#This Row],[Profit]]&gt;=10000,"&gt;= 10000", IF(Table24[[#This Row],[Profit]]&gt;=5000,"&gt;=  5000",IF(Table24[[#This Row],[Profit]]&gt;=1000,"&gt;=  1000",IF(Table24[[#This Row],[Profit]]&lt;1000,"&lt;=  1000","Invalid"))))</f>
        <v>&gt;=  1000</v>
      </c>
      <c r="N64" s="28" t="str">
        <f xml:space="preserve"> IF(Table24[[#This Row],[Quantity]]&gt;=4000,"&gt;=  4000", IF(Table24[[#This Row],[Quantity]]&gt;=2000,"&gt;=  2000",IF(Table24[[#This Row],[Quantity]]&gt;=1000,"&gt;= 1000",IF(Table24[[#This Row],[Quantity]]&lt;=1000,"&lt;= 1000","Invalid"))))</f>
        <v>&gt;= 1000</v>
      </c>
      <c r="O64" s="28" t="str">
        <f>TRIM(Table24[[#This Row],[Product]])</f>
        <v>Snickerdoodle</v>
      </c>
    </row>
    <row r="65" spans="1:15" x14ac:dyDescent="0.2">
      <c r="A65" s="21" t="s">
        <v>8</v>
      </c>
      <c r="B65" s="22" t="s">
        <v>12</v>
      </c>
      <c r="C65" s="23">
        <v>2852</v>
      </c>
      <c r="D65" s="24">
        <v>11408</v>
      </c>
      <c r="E65" s="24">
        <v>4278</v>
      </c>
      <c r="F65" s="24">
        <v>7130</v>
      </c>
      <c r="G65" s="24" t="str">
        <f>CONCATENATE(Table24[[#This Row],[Country]],Table24[[#This Row],[Product]],Table24[[#This Row],[Quantity]],Table24[[#This Row],[Revenue]],Table24[[#This Row],[Cost]])</f>
        <v>IndiaSnickerdoodle2852114084278</v>
      </c>
      <c r="H65" s="25">
        <f>VLOOKUP(Table24[[#This Row],[Column1]],'Raw Data'!A:H,8,FALSE)</f>
        <v>44166</v>
      </c>
      <c r="I65" s="26" t="str">
        <f>TEXT(Table24[[#This Row],[Date]],"yyyy/mm/dd")</f>
        <v>2020/12/01</v>
      </c>
      <c r="J65" s="26" t="str">
        <f>SUBSTITUTE(Table24[[#This Row],[Date Text]],"/","-")</f>
        <v>2020-12-01</v>
      </c>
      <c r="K65" s="27" t="str">
        <f>MID(Table24[[#This Row],[Date Text]],6,2)</f>
        <v>12</v>
      </c>
      <c r="L65" s="26" t="str">
        <f>UPPER(LEFT(Table24[[#This Row],[Country]],3))</f>
        <v>IND</v>
      </c>
      <c r="M65" s="28" t="str">
        <f xml:space="preserve"> IF(Table24[[#This Row],[Profit]]&gt;=10000,"&gt;= 10000", IF(Table24[[#This Row],[Profit]]&gt;=5000,"&gt;=  5000",IF(Table24[[#This Row],[Profit]]&gt;=1000,"&gt;=  1000",IF(Table24[[#This Row],[Profit]]&lt;1000,"&lt;=  1000","Invalid"))))</f>
        <v>&gt;=  5000</v>
      </c>
      <c r="N65" s="28" t="str">
        <f xml:space="preserve"> IF(Table24[[#This Row],[Quantity]]&gt;=4000,"&gt;=  4000", IF(Table24[[#This Row],[Quantity]]&gt;=2000,"&gt;=  2000",IF(Table24[[#This Row],[Quantity]]&gt;=1000,"&gt;= 1000",IF(Table24[[#This Row],[Quantity]]&lt;=1000,"&lt;= 1000","Invalid"))))</f>
        <v>&gt;=  2000</v>
      </c>
      <c r="O65" s="28" t="str">
        <f>TRIM(Table24[[#This Row],[Product]])</f>
        <v>Snickerdoodle</v>
      </c>
    </row>
    <row r="66" spans="1:15" x14ac:dyDescent="0.2">
      <c r="A66" s="21" t="s">
        <v>8</v>
      </c>
      <c r="B66" s="22" t="s">
        <v>12</v>
      </c>
      <c r="C66" s="23">
        <v>831</v>
      </c>
      <c r="D66" s="24">
        <v>3324</v>
      </c>
      <c r="E66" s="24">
        <v>1246.5</v>
      </c>
      <c r="F66" s="24">
        <v>2077.5</v>
      </c>
      <c r="G66" s="24" t="str">
        <f>CONCATENATE(Table24[[#This Row],[Country]],Table24[[#This Row],[Product]],Table24[[#This Row],[Quantity]],Table24[[#This Row],[Revenue]],Table24[[#This Row],[Cost]])</f>
        <v>IndiaSnickerdoodle83133241246.5</v>
      </c>
      <c r="H66" s="25">
        <f>VLOOKUP(Table24[[#This Row],[Column1]],'Raw Data'!A:H,8,FALSE)</f>
        <v>43952</v>
      </c>
      <c r="I66" s="26" t="str">
        <f>TEXT(Table24[[#This Row],[Date]],"yyyy/mm/dd")</f>
        <v>2020/05/01</v>
      </c>
      <c r="J66" s="26" t="str">
        <f>SUBSTITUTE(Table24[[#This Row],[Date Text]],"/","-")</f>
        <v>2020-05-01</v>
      </c>
      <c r="K66" s="27" t="str">
        <f>MID(Table24[[#This Row],[Date Text]],6,2)</f>
        <v>05</v>
      </c>
      <c r="L66" s="26" t="str">
        <f>UPPER(LEFT(Table24[[#This Row],[Country]],3))</f>
        <v>IND</v>
      </c>
      <c r="M66" s="28" t="str">
        <f xml:space="preserve"> IF(Table24[[#This Row],[Profit]]&gt;=10000,"&gt;= 10000", IF(Table24[[#This Row],[Profit]]&gt;=5000,"&gt;=  5000",IF(Table24[[#This Row],[Profit]]&gt;=1000,"&gt;=  1000",IF(Table24[[#This Row],[Profit]]&lt;1000,"&lt;=  1000","Invalid"))))</f>
        <v>&gt;=  1000</v>
      </c>
      <c r="N66" s="28" t="str">
        <f xml:space="preserve"> IF(Table24[[#This Row],[Quantity]]&gt;=4000,"&gt;=  4000", IF(Table24[[#This Row],[Quantity]]&gt;=2000,"&gt;=  2000",IF(Table24[[#This Row],[Quantity]]&gt;=1000,"&gt;= 1000",IF(Table24[[#This Row],[Quantity]]&lt;=1000,"&lt;= 1000","Invalid"))))</f>
        <v>&lt;= 1000</v>
      </c>
      <c r="O66" s="28" t="str">
        <f>TRIM(Table24[[#This Row],[Product]])</f>
        <v>Snickerdoodle</v>
      </c>
    </row>
    <row r="67" spans="1:15" x14ac:dyDescent="0.2">
      <c r="A67" s="21" t="s">
        <v>8</v>
      </c>
      <c r="B67" s="22" t="s">
        <v>12</v>
      </c>
      <c r="C67" s="23">
        <v>2844</v>
      </c>
      <c r="D67" s="24">
        <v>11376</v>
      </c>
      <c r="E67" s="24">
        <v>4266</v>
      </c>
      <c r="F67" s="24">
        <v>7110</v>
      </c>
      <c r="G67" s="24" t="str">
        <f>CONCATENATE(Table24[[#This Row],[Country]],Table24[[#This Row],[Product]],Table24[[#This Row],[Quantity]],Table24[[#This Row],[Revenue]],Table24[[#This Row],[Cost]])</f>
        <v>IndiaSnickerdoodle2844113764266</v>
      </c>
      <c r="H67" s="25">
        <f>VLOOKUP(Table24[[#This Row],[Column1]],'Raw Data'!A:H,8,FALSE)</f>
        <v>43983</v>
      </c>
      <c r="I67" s="26" t="str">
        <f>TEXT(Table24[[#This Row],[Date]],"yyyy/mm/dd")</f>
        <v>2020/06/01</v>
      </c>
      <c r="J67" s="26" t="str">
        <f>SUBSTITUTE(Table24[[#This Row],[Date Text]],"/","-")</f>
        <v>2020-06-01</v>
      </c>
      <c r="K67" s="27" t="str">
        <f>MID(Table24[[#This Row],[Date Text]],6,2)</f>
        <v>06</v>
      </c>
      <c r="L67" s="26" t="str">
        <f>UPPER(LEFT(Table24[[#This Row],[Country]],3))</f>
        <v>IND</v>
      </c>
      <c r="M67" s="28" t="str">
        <f xml:space="preserve"> IF(Table24[[#This Row],[Profit]]&gt;=10000,"&gt;= 10000", IF(Table24[[#This Row],[Profit]]&gt;=5000,"&gt;=  5000",IF(Table24[[#This Row],[Profit]]&gt;=1000,"&gt;=  1000",IF(Table24[[#This Row],[Profit]]&lt;1000,"&lt;=  1000","Invalid"))))</f>
        <v>&gt;=  5000</v>
      </c>
      <c r="N67" s="28" t="str">
        <f xml:space="preserve"> IF(Table24[[#This Row],[Quantity]]&gt;=4000,"&gt;=  4000", IF(Table24[[#This Row],[Quantity]]&gt;=2000,"&gt;=  2000",IF(Table24[[#This Row],[Quantity]]&gt;=1000,"&gt;= 1000",IF(Table24[[#This Row],[Quantity]]&lt;=1000,"&lt;= 1000","Invalid"))))</f>
        <v>&gt;=  2000</v>
      </c>
      <c r="O67" s="28" t="str">
        <f>TRIM(Table24[[#This Row],[Product]])</f>
        <v>Snickerdoodle</v>
      </c>
    </row>
    <row r="68" spans="1:15" x14ac:dyDescent="0.2">
      <c r="A68" s="21" t="s">
        <v>8</v>
      </c>
      <c r="B68" s="22" t="s">
        <v>12</v>
      </c>
      <c r="C68" s="23">
        <v>1884</v>
      </c>
      <c r="D68" s="24">
        <v>7536</v>
      </c>
      <c r="E68" s="24">
        <v>2826</v>
      </c>
      <c r="F68" s="24">
        <v>4710</v>
      </c>
      <c r="G68" s="24" t="str">
        <f>CONCATENATE(Table24[[#This Row],[Country]],Table24[[#This Row],[Product]],Table24[[#This Row],[Quantity]],Table24[[#This Row],[Revenue]],Table24[[#This Row],[Cost]])</f>
        <v>IndiaSnickerdoodle188475362826</v>
      </c>
      <c r="H68" s="25">
        <f>VLOOKUP(Table24[[#This Row],[Column1]],'Raw Data'!A:H,8,FALSE)</f>
        <v>44044</v>
      </c>
      <c r="I68" s="26" t="str">
        <f>TEXT(Table24[[#This Row],[Date]],"yyyy/mm/dd")</f>
        <v>2020/08/01</v>
      </c>
      <c r="J68" s="26" t="str">
        <f>SUBSTITUTE(Table24[[#This Row],[Date Text]],"/","-")</f>
        <v>2020-08-01</v>
      </c>
      <c r="K68" s="27" t="str">
        <f>MID(Table24[[#This Row],[Date Text]],6,2)</f>
        <v>08</v>
      </c>
      <c r="L68" s="26" t="str">
        <f>UPPER(LEFT(Table24[[#This Row],[Country]],3))</f>
        <v>IND</v>
      </c>
      <c r="M68" s="28" t="str">
        <f xml:space="preserve"> IF(Table24[[#This Row],[Profit]]&gt;=10000,"&gt;= 10000", IF(Table24[[#This Row],[Profit]]&gt;=5000,"&gt;=  5000",IF(Table24[[#This Row],[Profit]]&gt;=1000,"&gt;=  1000",IF(Table24[[#This Row],[Profit]]&lt;1000,"&lt;=  1000","Invalid"))))</f>
        <v>&gt;=  1000</v>
      </c>
      <c r="N68" s="28" t="str">
        <f xml:space="preserve"> IF(Table24[[#This Row],[Quantity]]&gt;=4000,"&gt;=  4000", IF(Table24[[#This Row],[Quantity]]&gt;=2000,"&gt;=  2000",IF(Table24[[#This Row],[Quantity]]&gt;=1000,"&gt;= 1000",IF(Table24[[#This Row],[Quantity]]&lt;=1000,"&lt;= 1000","Invalid"))))</f>
        <v>&gt;= 1000</v>
      </c>
      <c r="O68" s="28" t="str">
        <f>TRIM(Table24[[#This Row],[Product]])</f>
        <v>Snickerdoodle</v>
      </c>
    </row>
    <row r="69" spans="1:15" x14ac:dyDescent="0.2">
      <c r="A69" s="21" t="s">
        <v>8</v>
      </c>
      <c r="B69" s="22" t="s">
        <v>12</v>
      </c>
      <c r="C69" s="23">
        <v>1094</v>
      </c>
      <c r="D69" s="24">
        <v>4376</v>
      </c>
      <c r="E69" s="24">
        <v>1641</v>
      </c>
      <c r="F69" s="24">
        <v>2735</v>
      </c>
      <c r="G69" s="24" t="str">
        <f>CONCATENATE(Table24[[#This Row],[Country]],Table24[[#This Row],[Product]],Table24[[#This Row],[Quantity]],Table24[[#This Row],[Revenue]],Table24[[#This Row],[Cost]])</f>
        <v>IndiaSnickerdoodle109443761641</v>
      </c>
      <c r="H69" s="25">
        <f>VLOOKUP(Table24[[#This Row],[Column1]],'Raw Data'!A:H,8,FALSE)</f>
        <v>43983</v>
      </c>
      <c r="I69" s="26" t="str">
        <f>TEXT(Table24[[#This Row],[Date]],"yyyy/mm/dd")</f>
        <v>2020/06/01</v>
      </c>
      <c r="J69" s="26" t="str">
        <f>SUBSTITUTE(Table24[[#This Row],[Date Text]],"/","-")</f>
        <v>2020-06-01</v>
      </c>
      <c r="K69" s="27" t="str">
        <f>MID(Table24[[#This Row],[Date Text]],6,2)</f>
        <v>06</v>
      </c>
      <c r="L69" s="26" t="str">
        <f>UPPER(LEFT(Table24[[#This Row],[Country]],3))</f>
        <v>IND</v>
      </c>
      <c r="M69" s="28" t="str">
        <f xml:space="preserve"> IF(Table24[[#This Row],[Profit]]&gt;=10000,"&gt;= 10000", IF(Table24[[#This Row],[Profit]]&gt;=5000,"&gt;=  5000",IF(Table24[[#This Row],[Profit]]&gt;=1000,"&gt;=  1000",IF(Table24[[#This Row],[Profit]]&lt;1000,"&lt;=  1000","Invalid"))))</f>
        <v>&gt;=  1000</v>
      </c>
      <c r="N69" s="28" t="str">
        <f xml:space="preserve"> IF(Table24[[#This Row],[Quantity]]&gt;=4000,"&gt;=  4000", IF(Table24[[#This Row],[Quantity]]&gt;=2000,"&gt;=  2000",IF(Table24[[#This Row],[Quantity]]&gt;=1000,"&gt;= 1000",IF(Table24[[#This Row],[Quantity]]&lt;=1000,"&lt;= 1000","Invalid"))))</f>
        <v>&gt;= 1000</v>
      </c>
      <c r="O69" s="28" t="str">
        <f>TRIM(Table24[[#This Row],[Product]])</f>
        <v>Snickerdoodle</v>
      </c>
    </row>
    <row r="70" spans="1:15" x14ac:dyDescent="0.2">
      <c r="A70" s="21" t="s">
        <v>8</v>
      </c>
      <c r="B70" s="22" t="s">
        <v>12</v>
      </c>
      <c r="C70" s="23">
        <v>819</v>
      </c>
      <c r="D70" s="24">
        <v>3276</v>
      </c>
      <c r="E70" s="24">
        <v>1228.5</v>
      </c>
      <c r="F70" s="24">
        <v>2047.5</v>
      </c>
      <c r="G70" s="24" t="str">
        <f>CONCATENATE(Table24[[#This Row],[Country]],Table24[[#This Row],[Product]],Table24[[#This Row],[Quantity]],Table24[[#This Row],[Revenue]],Table24[[#This Row],[Cost]])</f>
        <v>IndiaSnickerdoodle81932761228.5</v>
      </c>
      <c r="H70" s="25">
        <f>VLOOKUP(Table24[[#This Row],[Column1]],'Raw Data'!A:H,8,FALSE)</f>
        <v>44013</v>
      </c>
      <c r="I70" s="26" t="str">
        <f>TEXT(Table24[[#This Row],[Date]],"yyyy/mm/dd")</f>
        <v>2020/07/01</v>
      </c>
      <c r="J70" s="26" t="str">
        <f>SUBSTITUTE(Table24[[#This Row],[Date Text]],"/","-")</f>
        <v>2020-07-01</v>
      </c>
      <c r="K70" s="27" t="str">
        <f>MID(Table24[[#This Row],[Date Text]],6,2)</f>
        <v>07</v>
      </c>
      <c r="L70" s="26" t="str">
        <f>UPPER(LEFT(Table24[[#This Row],[Country]],3))</f>
        <v>IND</v>
      </c>
      <c r="M70" s="28" t="str">
        <f xml:space="preserve"> IF(Table24[[#This Row],[Profit]]&gt;=10000,"&gt;= 10000", IF(Table24[[#This Row],[Profit]]&gt;=5000,"&gt;=  5000",IF(Table24[[#This Row],[Profit]]&gt;=1000,"&gt;=  1000",IF(Table24[[#This Row],[Profit]]&lt;1000,"&lt;=  1000","Invalid"))))</f>
        <v>&gt;=  1000</v>
      </c>
      <c r="N70" s="28" t="str">
        <f xml:space="preserve"> IF(Table24[[#This Row],[Quantity]]&gt;=4000,"&gt;=  4000", IF(Table24[[#This Row],[Quantity]]&gt;=2000,"&gt;=  2000",IF(Table24[[#This Row],[Quantity]]&gt;=1000,"&gt;= 1000",IF(Table24[[#This Row],[Quantity]]&lt;=1000,"&lt;= 1000","Invalid"))))</f>
        <v>&lt;= 1000</v>
      </c>
      <c r="O70" s="28" t="str">
        <f>TRIM(Table24[[#This Row],[Product]])</f>
        <v>Snickerdoodle</v>
      </c>
    </row>
    <row r="71" spans="1:15" x14ac:dyDescent="0.2">
      <c r="A71" s="21" t="s">
        <v>8</v>
      </c>
      <c r="B71" s="22" t="s">
        <v>12</v>
      </c>
      <c r="C71" s="23">
        <v>1937</v>
      </c>
      <c r="D71" s="24">
        <v>7748</v>
      </c>
      <c r="E71" s="24">
        <v>2905.5</v>
      </c>
      <c r="F71" s="24">
        <v>4842.5</v>
      </c>
      <c r="G71" s="24" t="str">
        <f>CONCATENATE(Table24[[#This Row],[Country]],Table24[[#This Row],[Product]],Table24[[#This Row],[Quantity]],Table24[[#This Row],[Revenue]],Table24[[#This Row],[Cost]])</f>
        <v>IndiaSnickerdoodle193777482905.5</v>
      </c>
      <c r="H71" s="25">
        <f>VLOOKUP(Table24[[#This Row],[Column1]],'Raw Data'!A:H,8,FALSE)</f>
        <v>43862</v>
      </c>
      <c r="I71" s="26" t="str">
        <f>TEXT(Table24[[#This Row],[Date]],"yyyy/mm/dd")</f>
        <v>2020/02/01</v>
      </c>
      <c r="J71" s="26" t="str">
        <f>SUBSTITUTE(Table24[[#This Row],[Date Text]],"/","-")</f>
        <v>2020-02-01</v>
      </c>
      <c r="K71" s="27" t="str">
        <f>MID(Table24[[#This Row],[Date Text]],6,2)</f>
        <v>02</v>
      </c>
      <c r="L71" s="26" t="str">
        <f>UPPER(LEFT(Table24[[#This Row],[Country]],3))</f>
        <v>IND</v>
      </c>
      <c r="M71" s="28" t="str">
        <f xml:space="preserve"> IF(Table24[[#This Row],[Profit]]&gt;=10000,"&gt;= 10000", IF(Table24[[#This Row],[Profit]]&gt;=5000,"&gt;=  5000",IF(Table24[[#This Row],[Profit]]&gt;=1000,"&gt;=  1000",IF(Table24[[#This Row],[Profit]]&lt;1000,"&lt;=  1000","Invalid"))))</f>
        <v>&gt;=  1000</v>
      </c>
      <c r="N71" s="28" t="str">
        <f xml:space="preserve"> IF(Table24[[#This Row],[Quantity]]&gt;=4000,"&gt;=  4000", IF(Table24[[#This Row],[Quantity]]&gt;=2000,"&gt;=  2000",IF(Table24[[#This Row],[Quantity]]&gt;=1000,"&gt;= 1000",IF(Table24[[#This Row],[Quantity]]&lt;=1000,"&lt;= 1000","Invalid"))))</f>
        <v>&gt;= 1000</v>
      </c>
      <c r="O71" s="28" t="str">
        <f>TRIM(Table24[[#This Row],[Product]])</f>
        <v>Snickerdoodle</v>
      </c>
    </row>
    <row r="72" spans="1:15" x14ac:dyDescent="0.2">
      <c r="A72" s="21" t="s">
        <v>8</v>
      </c>
      <c r="B72" s="22" t="s">
        <v>12</v>
      </c>
      <c r="C72" s="23">
        <v>2689</v>
      </c>
      <c r="D72" s="24">
        <v>10756</v>
      </c>
      <c r="E72" s="24">
        <v>4033.5</v>
      </c>
      <c r="F72" s="24">
        <v>6722.5</v>
      </c>
      <c r="G72" s="24" t="str">
        <f>CONCATENATE(Table24[[#This Row],[Country]],Table24[[#This Row],[Product]],Table24[[#This Row],[Quantity]],Table24[[#This Row],[Revenue]],Table24[[#This Row],[Cost]])</f>
        <v>IndiaSnickerdoodle2689107564033.5</v>
      </c>
      <c r="H72" s="25">
        <f>VLOOKUP(Table24[[#This Row],[Column1]],'Raw Data'!A:H,8,FALSE)</f>
        <v>44136</v>
      </c>
      <c r="I72" s="26" t="str">
        <f>TEXT(Table24[[#This Row],[Date]],"yyyy/mm/dd")</f>
        <v>2020/11/01</v>
      </c>
      <c r="J72" s="26" t="str">
        <f>SUBSTITUTE(Table24[[#This Row],[Date Text]],"/","-")</f>
        <v>2020-11-01</v>
      </c>
      <c r="K72" s="27" t="str">
        <f>MID(Table24[[#This Row],[Date Text]],6,2)</f>
        <v>11</v>
      </c>
      <c r="L72" s="26" t="str">
        <f>UPPER(LEFT(Table24[[#This Row],[Country]],3))</f>
        <v>IND</v>
      </c>
      <c r="M72" s="28" t="str">
        <f xml:space="preserve"> IF(Table24[[#This Row],[Profit]]&gt;=10000,"&gt;= 10000", IF(Table24[[#This Row],[Profit]]&gt;=5000,"&gt;=  5000",IF(Table24[[#This Row],[Profit]]&gt;=1000,"&gt;=  1000",IF(Table24[[#This Row],[Profit]]&lt;1000,"&lt;=  1000","Invalid"))))</f>
        <v>&gt;=  5000</v>
      </c>
      <c r="N72" s="28" t="str">
        <f xml:space="preserve"> IF(Table24[[#This Row],[Quantity]]&gt;=4000,"&gt;=  4000", IF(Table24[[#This Row],[Quantity]]&gt;=2000,"&gt;=  2000",IF(Table24[[#This Row],[Quantity]]&gt;=1000,"&gt;= 1000",IF(Table24[[#This Row],[Quantity]]&lt;=1000,"&lt;= 1000","Invalid"))))</f>
        <v>&gt;=  2000</v>
      </c>
      <c r="O72" s="28" t="str">
        <f>TRIM(Table24[[#This Row],[Product]])</f>
        <v>Snickerdoodle</v>
      </c>
    </row>
    <row r="73" spans="1:15" x14ac:dyDescent="0.2">
      <c r="A73" s="21" t="s">
        <v>8</v>
      </c>
      <c r="B73" s="22" t="s">
        <v>12</v>
      </c>
      <c r="C73" s="23">
        <v>923</v>
      </c>
      <c r="D73" s="24">
        <v>3692</v>
      </c>
      <c r="E73" s="24">
        <v>1384.5</v>
      </c>
      <c r="F73" s="24">
        <v>2307.5</v>
      </c>
      <c r="G73" s="24" t="str">
        <f>CONCATENATE(Table24[[#This Row],[Country]],Table24[[#This Row],[Product]],Table24[[#This Row],[Quantity]],Table24[[#This Row],[Revenue]],Table24[[#This Row],[Cost]])</f>
        <v>IndiaSnickerdoodle92336921384.5</v>
      </c>
      <c r="H73" s="25">
        <f>VLOOKUP(Table24[[#This Row],[Column1]],'Raw Data'!A:H,8,FALSE)</f>
        <v>43891</v>
      </c>
      <c r="I73" s="26" t="str">
        <f>TEXT(Table24[[#This Row],[Date]],"yyyy/mm/dd")</f>
        <v>2020/03/01</v>
      </c>
      <c r="J73" s="26" t="str">
        <f>SUBSTITUTE(Table24[[#This Row],[Date Text]],"/","-")</f>
        <v>2020-03-01</v>
      </c>
      <c r="K73" s="27" t="str">
        <f>MID(Table24[[#This Row],[Date Text]],6,2)</f>
        <v>03</v>
      </c>
      <c r="L73" s="26" t="str">
        <f>UPPER(LEFT(Table24[[#This Row],[Country]],3))</f>
        <v>IND</v>
      </c>
      <c r="M73" s="28" t="str">
        <f xml:space="preserve"> IF(Table24[[#This Row],[Profit]]&gt;=10000,"&gt;= 10000", IF(Table24[[#This Row],[Profit]]&gt;=5000,"&gt;=  5000",IF(Table24[[#This Row],[Profit]]&gt;=1000,"&gt;=  1000",IF(Table24[[#This Row],[Profit]]&lt;1000,"&lt;=  1000","Invalid"))))</f>
        <v>&gt;=  1000</v>
      </c>
      <c r="N73" s="28" t="str">
        <f xml:space="preserve"> IF(Table24[[#This Row],[Quantity]]&gt;=4000,"&gt;=  4000", IF(Table24[[#This Row],[Quantity]]&gt;=2000,"&gt;=  2000",IF(Table24[[#This Row],[Quantity]]&gt;=1000,"&gt;= 1000",IF(Table24[[#This Row],[Quantity]]&lt;=1000,"&lt;= 1000","Invalid"))))</f>
        <v>&lt;= 1000</v>
      </c>
      <c r="O73" s="28" t="str">
        <f>TRIM(Table24[[#This Row],[Product]])</f>
        <v>Snickerdoodle</v>
      </c>
    </row>
    <row r="74" spans="1:15" x14ac:dyDescent="0.2">
      <c r="A74" s="21" t="s">
        <v>8</v>
      </c>
      <c r="B74" s="22" t="s">
        <v>12</v>
      </c>
      <c r="C74" s="23">
        <v>1496</v>
      </c>
      <c r="D74" s="24">
        <v>5984</v>
      </c>
      <c r="E74" s="24">
        <v>2244</v>
      </c>
      <c r="F74" s="24">
        <v>3740</v>
      </c>
      <c r="G74" s="24" t="str">
        <f>CONCATENATE(Table24[[#This Row],[Country]],Table24[[#This Row],[Product]],Table24[[#This Row],[Quantity]],Table24[[#This Row],[Revenue]],Table24[[#This Row],[Cost]])</f>
        <v>IndiaSnickerdoodle149659842244</v>
      </c>
      <c r="H74" s="25">
        <f>VLOOKUP(Table24[[#This Row],[Column1]],'Raw Data'!A:H,8,FALSE)</f>
        <v>44105</v>
      </c>
      <c r="I74" s="26" t="str">
        <f>TEXT(Table24[[#This Row],[Date]],"yyyy/mm/dd")</f>
        <v>2020/10/01</v>
      </c>
      <c r="J74" s="26" t="str">
        <f>SUBSTITUTE(Table24[[#This Row],[Date Text]],"/","-")</f>
        <v>2020-10-01</v>
      </c>
      <c r="K74" s="27" t="str">
        <f>MID(Table24[[#This Row],[Date Text]],6,2)</f>
        <v>10</v>
      </c>
      <c r="L74" s="26" t="str">
        <f>UPPER(LEFT(Table24[[#This Row],[Country]],3))</f>
        <v>IND</v>
      </c>
      <c r="M74" s="28" t="str">
        <f xml:space="preserve"> IF(Table24[[#This Row],[Profit]]&gt;=10000,"&gt;= 10000", IF(Table24[[#This Row],[Profit]]&gt;=5000,"&gt;=  5000",IF(Table24[[#This Row],[Profit]]&gt;=1000,"&gt;=  1000",IF(Table24[[#This Row],[Profit]]&lt;1000,"&lt;=  1000","Invalid"))))</f>
        <v>&gt;=  1000</v>
      </c>
      <c r="N74" s="28" t="str">
        <f xml:space="preserve"> IF(Table24[[#This Row],[Quantity]]&gt;=4000,"&gt;=  4000", IF(Table24[[#This Row],[Quantity]]&gt;=2000,"&gt;=  2000",IF(Table24[[#This Row],[Quantity]]&gt;=1000,"&gt;= 1000",IF(Table24[[#This Row],[Quantity]]&lt;=1000,"&lt;= 1000","Invalid"))))</f>
        <v>&gt;= 1000</v>
      </c>
      <c r="O74" s="28" t="str">
        <f>TRIM(Table24[[#This Row],[Product]])</f>
        <v>Snickerdoodle</v>
      </c>
    </row>
    <row r="75" spans="1:15" x14ac:dyDescent="0.2">
      <c r="A75" s="21" t="s">
        <v>8</v>
      </c>
      <c r="B75" s="22" t="s">
        <v>12</v>
      </c>
      <c r="C75" s="23">
        <v>2300</v>
      </c>
      <c r="D75" s="24">
        <v>9200</v>
      </c>
      <c r="E75" s="24">
        <v>3450</v>
      </c>
      <c r="F75" s="24">
        <v>5750</v>
      </c>
      <c r="G75" s="24" t="str">
        <f>CONCATENATE(Table24[[#This Row],[Country]],Table24[[#This Row],[Product]],Table24[[#This Row],[Quantity]],Table24[[#This Row],[Revenue]],Table24[[#This Row],[Cost]])</f>
        <v>IndiaSnickerdoodle230092003450</v>
      </c>
      <c r="H75" s="25">
        <f>VLOOKUP(Table24[[#This Row],[Column1]],'Raw Data'!A:H,8,FALSE)</f>
        <v>44166</v>
      </c>
      <c r="I75" s="26" t="str">
        <f>TEXT(Table24[[#This Row],[Date]],"yyyy/mm/dd")</f>
        <v>2020/12/01</v>
      </c>
      <c r="J75" s="26" t="str">
        <f>SUBSTITUTE(Table24[[#This Row],[Date Text]],"/","-")</f>
        <v>2020-12-01</v>
      </c>
      <c r="K75" s="27" t="str">
        <f>MID(Table24[[#This Row],[Date Text]],6,2)</f>
        <v>12</v>
      </c>
      <c r="L75" s="26" t="str">
        <f>UPPER(LEFT(Table24[[#This Row],[Country]],3))</f>
        <v>IND</v>
      </c>
      <c r="M75" s="28" t="str">
        <f xml:space="preserve"> IF(Table24[[#This Row],[Profit]]&gt;=10000,"&gt;= 10000", IF(Table24[[#This Row],[Profit]]&gt;=5000,"&gt;=  5000",IF(Table24[[#This Row],[Profit]]&gt;=1000,"&gt;=  1000",IF(Table24[[#This Row],[Profit]]&lt;1000,"&lt;=  1000","Invalid"))))</f>
        <v>&gt;=  5000</v>
      </c>
      <c r="N75" s="28" t="str">
        <f xml:space="preserve"> IF(Table24[[#This Row],[Quantity]]&gt;=4000,"&gt;=  4000", IF(Table24[[#This Row],[Quantity]]&gt;=2000,"&gt;=  2000",IF(Table24[[#This Row],[Quantity]]&gt;=1000,"&gt;= 1000",IF(Table24[[#This Row],[Quantity]]&lt;=1000,"&lt;= 1000","Invalid"))))</f>
        <v>&gt;=  2000</v>
      </c>
      <c r="O75" s="28" t="str">
        <f>TRIM(Table24[[#This Row],[Product]])</f>
        <v>Snickerdoodle</v>
      </c>
    </row>
    <row r="76" spans="1:15" x14ac:dyDescent="0.2">
      <c r="A76" s="21" t="s">
        <v>8</v>
      </c>
      <c r="B76" s="22" t="s">
        <v>13</v>
      </c>
      <c r="C76" s="23">
        <v>2001</v>
      </c>
      <c r="D76" s="24">
        <v>6003</v>
      </c>
      <c r="E76" s="24">
        <v>2501.25</v>
      </c>
      <c r="F76" s="24">
        <v>3501.75</v>
      </c>
      <c r="G76" s="24" t="str">
        <f>CONCATENATE(Table24[[#This Row],[Country]],Table24[[#This Row],[Product]],Table24[[#This Row],[Quantity]],Table24[[#This Row],[Revenue]],Table24[[#This Row],[Cost]])</f>
        <v>IndiaSugar200160032501.25</v>
      </c>
      <c r="H76" s="25">
        <f>VLOOKUP(Table24[[#This Row],[Column1]],'Raw Data'!A:H,8,FALSE)</f>
        <v>43862</v>
      </c>
      <c r="I76" s="26" t="str">
        <f>TEXT(Table24[[#This Row],[Date]],"yyyy/mm/dd")</f>
        <v>2020/02/01</v>
      </c>
      <c r="J76" s="26" t="str">
        <f>SUBSTITUTE(Table24[[#This Row],[Date Text]],"/","-")</f>
        <v>2020-02-01</v>
      </c>
      <c r="K76" s="27" t="str">
        <f>MID(Table24[[#This Row],[Date Text]],6,2)</f>
        <v>02</v>
      </c>
      <c r="L76" s="26" t="str">
        <f>UPPER(LEFT(Table24[[#This Row],[Country]],3))</f>
        <v>IND</v>
      </c>
      <c r="M76" s="28" t="str">
        <f xml:space="preserve"> IF(Table24[[#This Row],[Profit]]&gt;=10000,"&gt;= 10000", IF(Table24[[#This Row],[Profit]]&gt;=5000,"&gt;=  5000",IF(Table24[[#This Row],[Profit]]&gt;=1000,"&gt;=  1000",IF(Table24[[#This Row],[Profit]]&lt;1000,"&lt;=  1000","Invalid"))))</f>
        <v>&gt;=  1000</v>
      </c>
      <c r="N76" s="28" t="str">
        <f xml:space="preserve"> IF(Table24[[#This Row],[Quantity]]&gt;=4000,"&gt;=  4000", IF(Table24[[#This Row],[Quantity]]&gt;=2000,"&gt;=  2000",IF(Table24[[#This Row],[Quantity]]&gt;=1000,"&gt;= 1000",IF(Table24[[#This Row],[Quantity]]&lt;=1000,"&lt;= 1000","Invalid"))))</f>
        <v>&gt;=  2000</v>
      </c>
      <c r="O76" s="28" t="str">
        <f>TRIM(Table24[[#This Row],[Product]])</f>
        <v>Sugar</v>
      </c>
    </row>
    <row r="77" spans="1:15" x14ac:dyDescent="0.2">
      <c r="A77" s="21" t="s">
        <v>8</v>
      </c>
      <c r="B77" s="22" t="s">
        <v>13</v>
      </c>
      <c r="C77" s="23">
        <v>1817</v>
      </c>
      <c r="D77" s="24">
        <v>5451</v>
      </c>
      <c r="E77" s="24">
        <v>2271.25</v>
      </c>
      <c r="F77" s="24">
        <v>3179.75</v>
      </c>
      <c r="G77" s="24" t="str">
        <f>CONCATENATE(Table24[[#This Row],[Country]],Table24[[#This Row],[Product]],Table24[[#This Row],[Quantity]],Table24[[#This Row],[Revenue]],Table24[[#This Row],[Cost]])</f>
        <v>IndiaSugar181754512271.25</v>
      </c>
      <c r="H77" s="25">
        <f>VLOOKUP(Table24[[#This Row],[Column1]],'Raw Data'!A:H,8,FALSE)</f>
        <v>44166</v>
      </c>
      <c r="I77" s="26" t="str">
        <f>TEXT(Table24[[#This Row],[Date]],"yyyy/mm/dd")</f>
        <v>2020/12/01</v>
      </c>
      <c r="J77" s="26" t="str">
        <f>SUBSTITUTE(Table24[[#This Row],[Date Text]],"/","-")</f>
        <v>2020-12-01</v>
      </c>
      <c r="K77" s="27" t="str">
        <f>MID(Table24[[#This Row],[Date Text]],6,2)</f>
        <v>12</v>
      </c>
      <c r="L77" s="26" t="str">
        <f>UPPER(LEFT(Table24[[#This Row],[Country]],3))</f>
        <v>IND</v>
      </c>
      <c r="M77" s="28" t="str">
        <f xml:space="preserve"> IF(Table24[[#This Row],[Profit]]&gt;=10000,"&gt;= 10000", IF(Table24[[#This Row],[Profit]]&gt;=5000,"&gt;=  5000",IF(Table24[[#This Row],[Profit]]&gt;=1000,"&gt;=  1000",IF(Table24[[#This Row],[Profit]]&lt;1000,"&lt;=  1000","Invalid"))))</f>
        <v>&gt;=  1000</v>
      </c>
      <c r="N77" s="28" t="str">
        <f xml:space="preserve"> IF(Table24[[#This Row],[Quantity]]&gt;=4000,"&gt;=  4000", IF(Table24[[#This Row],[Quantity]]&gt;=2000,"&gt;=  2000",IF(Table24[[#This Row],[Quantity]]&gt;=1000,"&gt;= 1000",IF(Table24[[#This Row],[Quantity]]&lt;=1000,"&lt;= 1000","Invalid"))))</f>
        <v>&gt;= 1000</v>
      </c>
      <c r="O77" s="28" t="str">
        <f>TRIM(Table24[[#This Row],[Product]])</f>
        <v>Sugar</v>
      </c>
    </row>
    <row r="78" spans="1:15" x14ac:dyDescent="0.2">
      <c r="A78" s="21" t="s">
        <v>8</v>
      </c>
      <c r="B78" s="22" t="s">
        <v>13</v>
      </c>
      <c r="C78" s="23">
        <v>1326</v>
      </c>
      <c r="D78" s="24">
        <v>3978</v>
      </c>
      <c r="E78" s="24">
        <v>1657.5</v>
      </c>
      <c r="F78" s="24">
        <v>2320.5</v>
      </c>
      <c r="G78" s="24" t="str">
        <f>CONCATENATE(Table24[[#This Row],[Country]],Table24[[#This Row],[Product]],Table24[[#This Row],[Quantity]],Table24[[#This Row],[Revenue]],Table24[[#This Row],[Cost]])</f>
        <v>IndiaSugar132639781657.5</v>
      </c>
      <c r="H78" s="25">
        <f>VLOOKUP(Table24[[#This Row],[Column1]],'Raw Data'!A:H,8,FALSE)</f>
        <v>43891</v>
      </c>
      <c r="I78" s="26" t="str">
        <f>TEXT(Table24[[#This Row],[Date]],"yyyy/mm/dd")</f>
        <v>2020/03/01</v>
      </c>
      <c r="J78" s="26" t="str">
        <f>SUBSTITUTE(Table24[[#This Row],[Date Text]],"/","-")</f>
        <v>2020-03-01</v>
      </c>
      <c r="K78" s="27" t="str">
        <f>MID(Table24[[#This Row],[Date Text]],6,2)</f>
        <v>03</v>
      </c>
      <c r="L78" s="26" t="str">
        <f>UPPER(LEFT(Table24[[#This Row],[Country]],3))</f>
        <v>IND</v>
      </c>
      <c r="M78" s="28" t="str">
        <f xml:space="preserve"> IF(Table24[[#This Row],[Profit]]&gt;=10000,"&gt;= 10000", IF(Table24[[#This Row],[Profit]]&gt;=5000,"&gt;=  5000",IF(Table24[[#This Row],[Profit]]&gt;=1000,"&gt;=  1000",IF(Table24[[#This Row],[Profit]]&lt;1000,"&lt;=  1000","Invalid"))))</f>
        <v>&gt;=  1000</v>
      </c>
      <c r="N78" s="28" t="str">
        <f xml:space="preserve"> IF(Table24[[#This Row],[Quantity]]&gt;=4000,"&gt;=  4000", IF(Table24[[#This Row],[Quantity]]&gt;=2000,"&gt;=  2000",IF(Table24[[#This Row],[Quantity]]&gt;=1000,"&gt;= 1000",IF(Table24[[#This Row],[Quantity]]&lt;=1000,"&lt;= 1000","Invalid"))))</f>
        <v>&gt;= 1000</v>
      </c>
      <c r="O78" s="28" t="str">
        <f>TRIM(Table24[[#This Row],[Product]])</f>
        <v>Sugar</v>
      </c>
    </row>
    <row r="79" spans="1:15" x14ac:dyDescent="0.2">
      <c r="A79" s="21" t="s">
        <v>8</v>
      </c>
      <c r="B79" s="22" t="s">
        <v>13</v>
      </c>
      <c r="C79" s="23">
        <v>944</v>
      </c>
      <c r="D79" s="24">
        <v>2832</v>
      </c>
      <c r="E79" s="24">
        <v>1180</v>
      </c>
      <c r="F79" s="24">
        <v>1652</v>
      </c>
      <c r="G79" s="24" t="str">
        <f>CONCATENATE(Table24[[#This Row],[Country]],Table24[[#This Row],[Product]],Table24[[#This Row],[Quantity]],Table24[[#This Row],[Revenue]],Table24[[#This Row],[Cost]])</f>
        <v>IndiaSugar94428321180</v>
      </c>
      <c r="H79" s="25">
        <f>VLOOKUP(Table24[[#This Row],[Column1]],'Raw Data'!A:H,8,FALSE)</f>
        <v>43922</v>
      </c>
      <c r="I79" s="26" t="str">
        <f>TEXT(Table24[[#This Row],[Date]],"yyyy/mm/dd")</f>
        <v>2020/04/01</v>
      </c>
      <c r="J79" s="26" t="str">
        <f>SUBSTITUTE(Table24[[#This Row],[Date Text]],"/","-")</f>
        <v>2020-04-01</v>
      </c>
      <c r="K79" s="27" t="str">
        <f>MID(Table24[[#This Row],[Date Text]],6,2)</f>
        <v>04</v>
      </c>
      <c r="L79" s="26" t="str">
        <f>UPPER(LEFT(Table24[[#This Row],[Country]],3))</f>
        <v>IND</v>
      </c>
      <c r="M79" s="28" t="str">
        <f xml:space="preserve"> IF(Table24[[#This Row],[Profit]]&gt;=10000,"&gt;= 10000", IF(Table24[[#This Row],[Profit]]&gt;=5000,"&gt;=  5000",IF(Table24[[#This Row],[Profit]]&gt;=1000,"&gt;=  1000",IF(Table24[[#This Row],[Profit]]&lt;1000,"&lt;=  1000","Invalid"))))</f>
        <v>&gt;=  1000</v>
      </c>
      <c r="N79" s="28" t="str">
        <f xml:space="preserve"> IF(Table24[[#This Row],[Quantity]]&gt;=4000,"&gt;=  4000", IF(Table24[[#This Row],[Quantity]]&gt;=2000,"&gt;=  2000",IF(Table24[[#This Row],[Quantity]]&gt;=1000,"&gt;= 1000",IF(Table24[[#This Row],[Quantity]]&lt;=1000,"&lt;= 1000","Invalid"))))</f>
        <v>&lt;= 1000</v>
      </c>
      <c r="O79" s="28" t="str">
        <f>TRIM(Table24[[#This Row],[Product]])</f>
        <v>Sugar</v>
      </c>
    </row>
    <row r="80" spans="1:15" x14ac:dyDescent="0.2">
      <c r="A80" s="21" t="s">
        <v>8</v>
      </c>
      <c r="B80" s="22" t="s">
        <v>13</v>
      </c>
      <c r="C80" s="23">
        <v>2729</v>
      </c>
      <c r="D80" s="24">
        <v>8187</v>
      </c>
      <c r="E80" s="24">
        <v>3411.25</v>
      </c>
      <c r="F80" s="24">
        <v>4775.75</v>
      </c>
      <c r="G80" s="24" t="str">
        <f>CONCATENATE(Table24[[#This Row],[Country]],Table24[[#This Row],[Product]],Table24[[#This Row],[Quantity]],Table24[[#This Row],[Revenue]],Table24[[#This Row],[Cost]])</f>
        <v>IndiaSugar272981873411.25</v>
      </c>
      <c r="H80" s="25">
        <f>VLOOKUP(Table24[[#This Row],[Column1]],'Raw Data'!A:H,8,FALSE)</f>
        <v>44166</v>
      </c>
      <c r="I80" s="26" t="str">
        <f>TEXT(Table24[[#This Row],[Date]],"yyyy/mm/dd")</f>
        <v>2020/12/01</v>
      </c>
      <c r="J80" s="26" t="str">
        <f>SUBSTITUTE(Table24[[#This Row],[Date Text]],"/","-")</f>
        <v>2020-12-01</v>
      </c>
      <c r="K80" s="27" t="str">
        <f>MID(Table24[[#This Row],[Date Text]],6,2)</f>
        <v>12</v>
      </c>
      <c r="L80" s="26" t="str">
        <f>UPPER(LEFT(Table24[[#This Row],[Country]],3))</f>
        <v>IND</v>
      </c>
      <c r="M80" s="28" t="str">
        <f xml:space="preserve"> IF(Table24[[#This Row],[Profit]]&gt;=10000,"&gt;= 10000", IF(Table24[[#This Row],[Profit]]&gt;=5000,"&gt;=  5000",IF(Table24[[#This Row],[Profit]]&gt;=1000,"&gt;=  1000",IF(Table24[[#This Row],[Profit]]&lt;1000,"&lt;=  1000","Invalid"))))</f>
        <v>&gt;=  1000</v>
      </c>
      <c r="N80" s="28" t="str">
        <f xml:space="preserve"> IF(Table24[[#This Row],[Quantity]]&gt;=4000,"&gt;=  4000", IF(Table24[[#This Row],[Quantity]]&gt;=2000,"&gt;=  2000",IF(Table24[[#This Row],[Quantity]]&gt;=1000,"&gt;= 1000",IF(Table24[[#This Row],[Quantity]]&lt;=1000,"&lt;= 1000","Invalid"))))</f>
        <v>&gt;=  2000</v>
      </c>
      <c r="O80" s="28" t="str">
        <f>TRIM(Table24[[#This Row],[Product]])</f>
        <v>Sugar</v>
      </c>
    </row>
    <row r="81" spans="1:15" x14ac:dyDescent="0.2">
      <c r="A81" s="21" t="s">
        <v>8</v>
      </c>
      <c r="B81" s="22" t="s">
        <v>13</v>
      </c>
      <c r="C81" s="23">
        <v>1874</v>
      </c>
      <c r="D81" s="24">
        <v>5622</v>
      </c>
      <c r="E81" s="24">
        <v>2342.5</v>
      </c>
      <c r="F81" s="24">
        <v>3279.5</v>
      </c>
      <c r="G81" s="24" t="str">
        <f>CONCATENATE(Table24[[#This Row],[Country]],Table24[[#This Row],[Product]],Table24[[#This Row],[Quantity]],Table24[[#This Row],[Revenue]],Table24[[#This Row],[Cost]])</f>
        <v>IndiaSugar187456222342.5</v>
      </c>
      <c r="H81" s="25">
        <f>VLOOKUP(Table24[[#This Row],[Column1]],'Raw Data'!A:H,8,FALSE)</f>
        <v>44044</v>
      </c>
      <c r="I81" s="26" t="str">
        <f>TEXT(Table24[[#This Row],[Date]],"yyyy/mm/dd")</f>
        <v>2020/08/01</v>
      </c>
      <c r="J81" s="26" t="str">
        <f>SUBSTITUTE(Table24[[#This Row],[Date Text]],"/","-")</f>
        <v>2020-08-01</v>
      </c>
      <c r="K81" s="27" t="str">
        <f>MID(Table24[[#This Row],[Date Text]],6,2)</f>
        <v>08</v>
      </c>
      <c r="L81" s="26" t="str">
        <f>UPPER(LEFT(Table24[[#This Row],[Country]],3))</f>
        <v>IND</v>
      </c>
      <c r="M81" s="28" t="str">
        <f xml:space="preserve"> IF(Table24[[#This Row],[Profit]]&gt;=10000,"&gt;= 10000", IF(Table24[[#This Row],[Profit]]&gt;=5000,"&gt;=  5000",IF(Table24[[#This Row],[Profit]]&gt;=1000,"&gt;=  1000",IF(Table24[[#This Row],[Profit]]&lt;1000,"&lt;=  1000","Invalid"))))</f>
        <v>&gt;=  1000</v>
      </c>
      <c r="N81" s="28" t="str">
        <f xml:space="preserve"> IF(Table24[[#This Row],[Quantity]]&gt;=4000,"&gt;=  4000", IF(Table24[[#This Row],[Quantity]]&gt;=2000,"&gt;=  2000",IF(Table24[[#This Row],[Quantity]]&gt;=1000,"&gt;= 1000",IF(Table24[[#This Row],[Quantity]]&lt;=1000,"&lt;= 1000","Invalid"))))</f>
        <v>&gt;= 1000</v>
      </c>
      <c r="O81" s="28" t="str">
        <f>TRIM(Table24[[#This Row],[Product]])</f>
        <v>Sugar</v>
      </c>
    </row>
    <row r="82" spans="1:15" x14ac:dyDescent="0.2">
      <c r="A82" s="21" t="s">
        <v>8</v>
      </c>
      <c r="B82" s="22" t="s">
        <v>13</v>
      </c>
      <c r="C82" s="23">
        <v>2844</v>
      </c>
      <c r="D82" s="24">
        <v>8532</v>
      </c>
      <c r="E82" s="24">
        <v>3555</v>
      </c>
      <c r="F82" s="24">
        <v>4977</v>
      </c>
      <c r="G82" s="24" t="str">
        <f>CONCATENATE(Table24[[#This Row],[Country]],Table24[[#This Row],[Product]],Table24[[#This Row],[Quantity]],Table24[[#This Row],[Revenue]],Table24[[#This Row],[Cost]])</f>
        <v>IndiaSugar284485323555</v>
      </c>
      <c r="H82" s="25">
        <f>VLOOKUP(Table24[[#This Row],[Column1]],'Raw Data'!A:H,8,FALSE)</f>
        <v>43983</v>
      </c>
      <c r="I82" s="26" t="str">
        <f>TEXT(Table24[[#This Row],[Date]],"yyyy/mm/dd")</f>
        <v>2020/06/01</v>
      </c>
      <c r="J82" s="26" t="str">
        <f>SUBSTITUTE(Table24[[#This Row],[Date Text]],"/","-")</f>
        <v>2020-06-01</v>
      </c>
      <c r="K82" s="27" t="str">
        <f>MID(Table24[[#This Row],[Date Text]],6,2)</f>
        <v>06</v>
      </c>
      <c r="L82" s="26" t="str">
        <f>UPPER(LEFT(Table24[[#This Row],[Country]],3))</f>
        <v>IND</v>
      </c>
      <c r="M82" s="28" t="str">
        <f xml:space="preserve"> IF(Table24[[#This Row],[Profit]]&gt;=10000,"&gt;= 10000", IF(Table24[[#This Row],[Profit]]&gt;=5000,"&gt;=  5000",IF(Table24[[#This Row],[Profit]]&gt;=1000,"&gt;=  1000",IF(Table24[[#This Row],[Profit]]&lt;1000,"&lt;=  1000","Invalid"))))</f>
        <v>&gt;=  1000</v>
      </c>
      <c r="N82" s="28" t="str">
        <f xml:space="preserve"> IF(Table24[[#This Row],[Quantity]]&gt;=4000,"&gt;=  4000", IF(Table24[[#This Row],[Quantity]]&gt;=2000,"&gt;=  2000",IF(Table24[[#This Row],[Quantity]]&gt;=1000,"&gt;= 1000",IF(Table24[[#This Row],[Quantity]]&lt;=1000,"&lt;= 1000","Invalid"))))</f>
        <v>&gt;=  2000</v>
      </c>
      <c r="O82" s="28" t="str">
        <f>TRIM(Table24[[#This Row],[Product]])</f>
        <v>Sugar</v>
      </c>
    </row>
    <row r="83" spans="1:15" x14ac:dyDescent="0.2">
      <c r="A83" s="21" t="s">
        <v>8</v>
      </c>
      <c r="B83" s="22" t="s">
        <v>13</v>
      </c>
      <c r="C83" s="23">
        <v>1582</v>
      </c>
      <c r="D83" s="24">
        <v>4746</v>
      </c>
      <c r="E83" s="24">
        <v>1977.5</v>
      </c>
      <c r="F83" s="24">
        <v>2768.5</v>
      </c>
      <c r="G83" s="24" t="str">
        <f>CONCATENATE(Table24[[#This Row],[Country]],Table24[[#This Row],[Product]],Table24[[#This Row],[Quantity]],Table24[[#This Row],[Revenue]],Table24[[#This Row],[Cost]])</f>
        <v>IndiaSugar158247461977.5</v>
      </c>
      <c r="H83" s="25">
        <f>VLOOKUP(Table24[[#This Row],[Column1]],'Raw Data'!A:H,8,FALSE)</f>
        <v>44166</v>
      </c>
      <c r="I83" s="26" t="str">
        <f>TEXT(Table24[[#This Row],[Date]],"yyyy/mm/dd")</f>
        <v>2020/12/01</v>
      </c>
      <c r="J83" s="26" t="str">
        <f>SUBSTITUTE(Table24[[#This Row],[Date Text]],"/","-")</f>
        <v>2020-12-01</v>
      </c>
      <c r="K83" s="27" t="str">
        <f>MID(Table24[[#This Row],[Date Text]],6,2)</f>
        <v>12</v>
      </c>
      <c r="L83" s="26" t="str">
        <f>UPPER(LEFT(Table24[[#This Row],[Country]],3))</f>
        <v>IND</v>
      </c>
      <c r="M83" s="28" t="str">
        <f xml:space="preserve"> IF(Table24[[#This Row],[Profit]]&gt;=10000,"&gt;= 10000", IF(Table24[[#This Row],[Profit]]&gt;=5000,"&gt;=  5000",IF(Table24[[#This Row],[Profit]]&gt;=1000,"&gt;=  1000",IF(Table24[[#This Row],[Profit]]&lt;1000,"&lt;=  1000","Invalid"))))</f>
        <v>&gt;=  1000</v>
      </c>
      <c r="N83" s="28" t="str">
        <f xml:space="preserve"> IF(Table24[[#This Row],[Quantity]]&gt;=4000,"&gt;=  4000", IF(Table24[[#This Row],[Quantity]]&gt;=2000,"&gt;=  2000",IF(Table24[[#This Row],[Quantity]]&gt;=1000,"&gt;= 1000",IF(Table24[[#This Row],[Quantity]]&lt;=1000,"&lt;= 1000","Invalid"))))</f>
        <v>&gt;= 1000</v>
      </c>
      <c r="O83" s="28" t="str">
        <f>TRIM(Table24[[#This Row],[Product]])</f>
        <v>Sugar</v>
      </c>
    </row>
    <row r="84" spans="1:15" x14ac:dyDescent="0.2">
      <c r="A84" s="21" t="s">
        <v>8</v>
      </c>
      <c r="B84" s="22" t="s">
        <v>13</v>
      </c>
      <c r="C84" s="23">
        <v>3245</v>
      </c>
      <c r="D84" s="24">
        <v>9735</v>
      </c>
      <c r="E84" s="24">
        <v>4056.25</v>
      </c>
      <c r="F84" s="24">
        <v>5678.75</v>
      </c>
      <c r="G84" s="24" t="str">
        <f>CONCATENATE(Table24[[#This Row],[Country]],Table24[[#This Row],[Product]],Table24[[#This Row],[Quantity]],Table24[[#This Row],[Revenue]],Table24[[#This Row],[Cost]])</f>
        <v>IndiaSugar324597354056.25</v>
      </c>
      <c r="H84" s="25">
        <f>VLOOKUP(Table24[[#This Row],[Column1]],'Raw Data'!A:H,8,FALSE)</f>
        <v>43831</v>
      </c>
      <c r="I84" s="26" t="str">
        <f>TEXT(Table24[[#This Row],[Date]],"yyyy/mm/dd")</f>
        <v>2020/01/01</v>
      </c>
      <c r="J84" s="26" t="str">
        <f>SUBSTITUTE(Table24[[#This Row],[Date Text]],"/","-")</f>
        <v>2020-01-01</v>
      </c>
      <c r="K84" s="27" t="str">
        <f>MID(Table24[[#This Row],[Date Text]],6,2)</f>
        <v>01</v>
      </c>
      <c r="L84" s="26" t="str">
        <f>UPPER(LEFT(Table24[[#This Row],[Country]],3))</f>
        <v>IND</v>
      </c>
      <c r="M84" s="28" t="str">
        <f xml:space="preserve"> IF(Table24[[#This Row],[Profit]]&gt;=10000,"&gt;= 10000", IF(Table24[[#This Row],[Profit]]&gt;=5000,"&gt;=  5000",IF(Table24[[#This Row],[Profit]]&gt;=1000,"&gt;=  1000",IF(Table24[[#This Row],[Profit]]&lt;1000,"&lt;=  1000","Invalid"))))</f>
        <v>&gt;=  5000</v>
      </c>
      <c r="N84" s="28" t="str">
        <f xml:space="preserve"> IF(Table24[[#This Row],[Quantity]]&gt;=4000,"&gt;=  4000", IF(Table24[[#This Row],[Quantity]]&gt;=2000,"&gt;=  2000",IF(Table24[[#This Row],[Quantity]]&gt;=1000,"&gt;= 1000",IF(Table24[[#This Row],[Quantity]]&lt;=1000,"&lt;= 1000","Invalid"))))</f>
        <v>&gt;=  2000</v>
      </c>
      <c r="O84" s="28" t="str">
        <f>TRIM(Table24[[#This Row],[Product]])</f>
        <v>Sugar</v>
      </c>
    </row>
    <row r="85" spans="1:15" x14ac:dyDescent="0.2">
      <c r="A85" s="21" t="s">
        <v>8</v>
      </c>
      <c r="B85" s="22" t="s">
        <v>13</v>
      </c>
      <c r="C85" s="23">
        <v>2134</v>
      </c>
      <c r="D85" s="24">
        <v>6402</v>
      </c>
      <c r="E85" s="24">
        <v>2667.5</v>
      </c>
      <c r="F85" s="24">
        <v>3734.5</v>
      </c>
      <c r="G85" s="24" t="str">
        <f>CONCATENATE(Table24[[#This Row],[Country]],Table24[[#This Row],[Product]],Table24[[#This Row],[Quantity]],Table24[[#This Row],[Revenue]],Table24[[#This Row],[Cost]])</f>
        <v>IndiaSugar213464022667.5</v>
      </c>
      <c r="H85" s="25">
        <f>VLOOKUP(Table24[[#This Row],[Column1]],'Raw Data'!A:H,8,FALSE)</f>
        <v>44075</v>
      </c>
      <c r="I85" s="26" t="str">
        <f>TEXT(Table24[[#This Row],[Date]],"yyyy/mm/dd")</f>
        <v>2020/09/01</v>
      </c>
      <c r="J85" s="26" t="str">
        <f>SUBSTITUTE(Table24[[#This Row],[Date Text]],"/","-")</f>
        <v>2020-09-01</v>
      </c>
      <c r="K85" s="27" t="str">
        <f>MID(Table24[[#This Row],[Date Text]],6,2)</f>
        <v>09</v>
      </c>
      <c r="L85" s="26" t="str">
        <f>UPPER(LEFT(Table24[[#This Row],[Country]],3))</f>
        <v>IND</v>
      </c>
      <c r="M85" s="28" t="str">
        <f xml:space="preserve"> IF(Table24[[#This Row],[Profit]]&gt;=10000,"&gt;= 10000", IF(Table24[[#This Row],[Profit]]&gt;=5000,"&gt;=  5000",IF(Table24[[#This Row],[Profit]]&gt;=1000,"&gt;=  1000",IF(Table24[[#This Row],[Profit]]&lt;1000,"&lt;=  1000","Invalid"))))</f>
        <v>&gt;=  1000</v>
      </c>
      <c r="N85" s="28" t="str">
        <f xml:space="preserve"> IF(Table24[[#This Row],[Quantity]]&gt;=4000,"&gt;=  4000", IF(Table24[[#This Row],[Quantity]]&gt;=2000,"&gt;=  2000",IF(Table24[[#This Row],[Quantity]]&gt;=1000,"&gt;= 1000",IF(Table24[[#This Row],[Quantity]]&lt;=1000,"&lt;= 1000","Invalid"))))</f>
        <v>&gt;=  2000</v>
      </c>
      <c r="O85" s="28" t="str">
        <f>TRIM(Table24[[#This Row],[Product]])</f>
        <v>Sugar</v>
      </c>
    </row>
    <row r="86" spans="1:15" x14ac:dyDescent="0.2">
      <c r="A86" s="21" t="s">
        <v>8</v>
      </c>
      <c r="B86" s="22" t="s">
        <v>13</v>
      </c>
      <c r="C86" s="23">
        <v>2529</v>
      </c>
      <c r="D86" s="24">
        <v>7587</v>
      </c>
      <c r="E86" s="24">
        <v>3161.25</v>
      </c>
      <c r="F86" s="24">
        <v>4425.75</v>
      </c>
      <c r="G86" s="24" t="str">
        <f>CONCATENATE(Table24[[#This Row],[Country]],Table24[[#This Row],[Product]],Table24[[#This Row],[Quantity]],Table24[[#This Row],[Revenue]],Table24[[#This Row],[Cost]])</f>
        <v>IndiaSugar252975873161.25</v>
      </c>
      <c r="H86" s="25">
        <f>VLOOKUP(Table24[[#This Row],[Column1]],'Raw Data'!A:H,8,FALSE)</f>
        <v>44136</v>
      </c>
      <c r="I86" s="26" t="str">
        <f>TEXT(Table24[[#This Row],[Date]],"yyyy/mm/dd")</f>
        <v>2020/11/01</v>
      </c>
      <c r="J86" s="26" t="str">
        <f>SUBSTITUTE(Table24[[#This Row],[Date Text]],"/","-")</f>
        <v>2020-11-01</v>
      </c>
      <c r="K86" s="27" t="str">
        <f>MID(Table24[[#This Row],[Date Text]],6,2)</f>
        <v>11</v>
      </c>
      <c r="L86" s="26" t="str">
        <f>UPPER(LEFT(Table24[[#This Row],[Country]],3))</f>
        <v>IND</v>
      </c>
      <c r="M86" s="28" t="str">
        <f xml:space="preserve"> IF(Table24[[#This Row],[Profit]]&gt;=10000,"&gt;= 10000", IF(Table24[[#This Row],[Profit]]&gt;=5000,"&gt;=  5000",IF(Table24[[#This Row],[Profit]]&gt;=1000,"&gt;=  1000",IF(Table24[[#This Row],[Profit]]&lt;1000,"&lt;=  1000","Invalid"))))</f>
        <v>&gt;=  1000</v>
      </c>
      <c r="N86" s="28" t="str">
        <f xml:space="preserve"> IF(Table24[[#This Row],[Quantity]]&gt;=4000,"&gt;=  4000", IF(Table24[[#This Row],[Quantity]]&gt;=2000,"&gt;=  2000",IF(Table24[[#This Row],[Quantity]]&gt;=1000,"&gt;= 1000",IF(Table24[[#This Row],[Quantity]]&lt;=1000,"&lt;= 1000","Invalid"))))</f>
        <v>&gt;=  2000</v>
      </c>
      <c r="O86" s="28" t="str">
        <f>TRIM(Table24[[#This Row],[Product]])</f>
        <v>Sugar</v>
      </c>
    </row>
    <row r="87" spans="1:15" x14ac:dyDescent="0.2">
      <c r="A87" s="21" t="s">
        <v>8</v>
      </c>
      <c r="B87" s="22" t="s">
        <v>13</v>
      </c>
      <c r="C87" s="23">
        <v>2109</v>
      </c>
      <c r="D87" s="24">
        <v>6327</v>
      </c>
      <c r="E87" s="24">
        <v>2636.25</v>
      </c>
      <c r="F87" s="24">
        <v>3690.75</v>
      </c>
      <c r="G87" s="24" t="str">
        <f>CONCATENATE(Table24[[#This Row],[Country]],Table24[[#This Row],[Product]],Table24[[#This Row],[Quantity]],Table24[[#This Row],[Revenue]],Table24[[#This Row],[Cost]])</f>
        <v>IndiaSugar210963272636.25</v>
      </c>
      <c r="H87" s="25">
        <f>VLOOKUP(Table24[[#This Row],[Column1]],'Raw Data'!A:H,8,FALSE)</f>
        <v>43952</v>
      </c>
      <c r="I87" s="26" t="str">
        <f>TEXT(Table24[[#This Row],[Date]],"yyyy/mm/dd")</f>
        <v>2020/05/01</v>
      </c>
      <c r="J87" s="26" t="str">
        <f>SUBSTITUTE(Table24[[#This Row],[Date Text]],"/","-")</f>
        <v>2020-05-01</v>
      </c>
      <c r="K87" s="27" t="str">
        <f>MID(Table24[[#This Row],[Date Text]],6,2)</f>
        <v>05</v>
      </c>
      <c r="L87" s="26" t="str">
        <f>UPPER(LEFT(Table24[[#This Row],[Country]],3))</f>
        <v>IND</v>
      </c>
      <c r="M87" s="28" t="str">
        <f xml:space="preserve"> IF(Table24[[#This Row],[Profit]]&gt;=10000,"&gt;= 10000", IF(Table24[[#This Row],[Profit]]&gt;=5000,"&gt;=  5000",IF(Table24[[#This Row],[Profit]]&gt;=1000,"&gt;=  1000",IF(Table24[[#This Row],[Profit]]&lt;1000,"&lt;=  1000","Invalid"))))</f>
        <v>&gt;=  1000</v>
      </c>
      <c r="N87" s="28" t="str">
        <f xml:space="preserve"> IF(Table24[[#This Row],[Quantity]]&gt;=4000,"&gt;=  4000", IF(Table24[[#This Row],[Quantity]]&gt;=2000,"&gt;=  2000",IF(Table24[[#This Row],[Quantity]]&gt;=1000,"&gt;= 1000",IF(Table24[[#This Row],[Quantity]]&lt;=1000,"&lt;= 1000","Invalid"))))</f>
        <v>&gt;=  2000</v>
      </c>
      <c r="O87" s="28" t="str">
        <f>TRIM(Table24[[#This Row],[Product]])</f>
        <v>Sugar</v>
      </c>
    </row>
    <row r="88" spans="1:15" x14ac:dyDescent="0.2">
      <c r="A88" s="21" t="s">
        <v>8</v>
      </c>
      <c r="B88" s="22" t="s">
        <v>13</v>
      </c>
      <c r="C88" s="23">
        <v>1583</v>
      </c>
      <c r="D88" s="24">
        <v>4749</v>
      </c>
      <c r="E88" s="24">
        <v>1978.75</v>
      </c>
      <c r="F88" s="24">
        <v>2770.25</v>
      </c>
      <c r="G88" s="24" t="str">
        <f>CONCATENATE(Table24[[#This Row],[Country]],Table24[[#This Row],[Product]],Table24[[#This Row],[Quantity]],Table24[[#This Row],[Revenue]],Table24[[#This Row],[Cost]])</f>
        <v>IndiaSugar158347491978.75</v>
      </c>
      <c r="H88" s="25">
        <f>VLOOKUP(Table24[[#This Row],[Column1]],'Raw Data'!A:H,8,FALSE)</f>
        <v>43983</v>
      </c>
      <c r="I88" s="26" t="str">
        <f>TEXT(Table24[[#This Row],[Date]],"yyyy/mm/dd")</f>
        <v>2020/06/01</v>
      </c>
      <c r="J88" s="26" t="str">
        <f>SUBSTITUTE(Table24[[#This Row],[Date Text]],"/","-")</f>
        <v>2020-06-01</v>
      </c>
      <c r="K88" s="27" t="str">
        <f>MID(Table24[[#This Row],[Date Text]],6,2)</f>
        <v>06</v>
      </c>
      <c r="L88" s="26" t="str">
        <f>UPPER(LEFT(Table24[[#This Row],[Country]],3))</f>
        <v>IND</v>
      </c>
      <c r="M88" s="28" t="str">
        <f xml:space="preserve"> IF(Table24[[#This Row],[Profit]]&gt;=10000,"&gt;= 10000", IF(Table24[[#This Row],[Profit]]&gt;=5000,"&gt;=  5000",IF(Table24[[#This Row],[Profit]]&gt;=1000,"&gt;=  1000",IF(Table24[[#This Row],[Profit]]&lt;1000,"&lt;=  1000","Invalid"))))</f>
        <v>&gt;=  1000</v>
      </c>
      <c r="N88" s="28" t="str">
        <f xml:space="preserve"> IF(Table24[[#This Row],[Quantity]]&gt;=4000,"&gt;=  4000", IF(Table24[[#This Row],[Quantity]]&gt;=2000,"&gt;=  2000",IF(Table24[[#This Row],[Quantity]]&gt;=1000,"&gt;= 1000",IF(Table24[[#This Row],[Quantity]]&lt;=1000,"&lt;= 1000","Invalid"))))</f>
        <v>&gt;= 1000</v>
      </c>
      <c r="O88" s="28" t="str">
        <f>TRIM(Table24[[#This Row],[Product]])</f>
        <v>Sugar</v>
      </c>
    </row>
    <row r="89" spans="1:15" x14ac:dyDescent="0.2">
      <c r="A89" s="21" t="s">
        <v>8</v>
      </c>
      <c r="B89" s="22" t="s">
        <v>13</v>
      </c>
      <c r="C89" s="23">
        <v>1565</v>
      </c>
      <c r="D89" s="24">
        <v>4695</v>
      </c>
      <c r="E89" s="24">
        <v>1956.25</v>
      </c>
      <c r="F89" s="24">
        <v>2738.75</v>
      </c>
      <c r="G89" s="24" t="str">
        <f>CONCATENATE(Table24[[#This Row],[Country]],Table24[[#This Row],[Product]],Table24[[#This Row],[Quantity]],Table24[[#This Row],[Revenue]],Table24[[#This Row],[Cost]])</f>
        <v>IndiaSugar156546951956.25</v>
      </c>
      <c r="H89" s="25">
        <f>VLOOKUP(Table24[[#This Row],[Column1]],'Raw Data'!A:H,8,FALSE)</f>
        <v>44105</v>
      </c>
      <c r="I89" s="26" t="str">
        <f>TEXT(Table24[[#This Row],[Date]],"yyyy/mm/dd")</f>
        <v>2020/10/01</v>
      </c>
      <c r="J89" s="26" t="str">
        <f>SUBSTITUTE(Table24[[#This Row],[Date Text]],"/","-")</f>
        <v>2020-10-01</v>
      </c>
      <c r="K89" s="27" t="str">
        <f>MID(Table24[[#This Row],[Date Text]],6,2)</f>
        <v>10</v>
      </c>
      <c r="L89" s="26" t="str">
        <f>UPPER(LEFT(Table24[[#This Row],[Country]],3))</f>
        <v>IND</v>
      </c>
      <c r="M89" s="28" t="str">
        <f xml:space="preserve"> IF(Table24[[#This Row],[Profit]]&gt;=10000,"&gt;= 10000", IF(Table24[[#This Row],[Profit]]&gt;=5000,"&gt;=  5000",IF(Table24[[#This Row],[Profit]]&gt;=1000,"&gt;=  1000",IF(Table24[[#This Row],[Profit]]&lt;1000,"&lt;=  1000","Invalid"))))</f>
        <v>&gt;=  1000</v>
      </c>
      <c r="N89" s="28" t="str">
        <f xml:space="preserve"> IF(Table24[[#This Row],[Quantity]]&gt;=4000,"&gt;=  4000", IF(Table24[[#This Row],[Quantity]]&gt;=2000,"&gt;=  2000",IF(Table24[[#This Row],[Quantity]]&gt;=1000,"&gt;= 1000",IF(Table24[[#This Row],[Quantity]]&lt;=1000,"&lt;= 1000","Invalid"))))</f>
        <v>&gt;= 1000</v>
      </c>
      <c r="O89" s="28" t="str">
        <f>TRIM(Table24[[#This Row],[Product]])</f>
        <v>Sugar</v>
      </c>
    </row>
    <row r="90" spans="1:15" x14ac:dyDescent="0.2">
      <c r="A90" s="21" t="s">
        <v>8</v>
      </c>
      <c r="B90" s="22" t="s">
        <v>13</v>
      </c>
      <c r="C90" s="23">
        <v>1496</v>
      </c>
      <c r="D90" s="24">
        <v>4488</v>
      </c>
      <c r="E90" s="24">
        <v>1870</v>
      </c>
      <c r="F90" s="24">
        <v>2618</v>
      </c>
      <c r="G90" s="24" t="str">
        <f>CONCATENATE(Table24[[#This Row],[Country]],Table24[[#This Row],[Product]],Table24[[#This Row],[Quantity]],Table24[[#This Row],[Revenue]],Table24[[#This Row],[Cost]])</f>
        <v>IndiaSugar149644881870</v>
      </c>
      <c r="H90" s="25">
        <f>VLOOKUP(Table24[[#This Row],[Column1]],'Raw Data'!A:H,8,FALSE)</f>
        <v>44105</v>
      </c>
      <c r="I90" s="26" t="str">
        <f>TEXT(Table24[[#This Row],[Date]],"yyyy/mm/dd")</f>
        <v>2020/10/01</v>
      </c>
      <c r="J90" s="26" t="str">
        <f>SUBSTITUTE(Table24[[#This Row],[Date Text]],"/","-")</f>
        <v>2020-10-01</v>
      </c>
      <c r="K90" s="27" t="str">
        <f>MID(Table24[[#This Row],[Date Text]],6,2)</f>
        <v>10</v>
      </c>
      <c r="L90" s="26" t="str">
        <f>UPPER(LEFT(Table24[[#This Row],[Country]],3))</f>
        <v>IND</v>
      </c>
      <c r="M90" s="28" t="str">
        <f xml:space="preserve"> IF(Table24[[#This Row],[Profit]]&gt;=10000,"&gt;= 10000", IF(Table24[[#This Row],[Profit]]&gt;=5000,"&gt;=  5000",IF(Table24[[#This Row],[Profit]]&gt;=1000,"&gt;=  1000",IF(Table24[[#This Row],[Profit]]&lt;1000,"&lt;=  1000","Invalid"))))</f>
        <v>&gt;=  1000</v>
      </c>
      <c r="N90" s="28" t="str">
        <f xml:space="preserve"> IF(Table24[[#This Row],[Quantity]]&gt;=4000,"&gt;=  4000", IF(Table24[[#This Row],[Quantity]]&gt;=2000,"&gt;=  2000",IF(Table24[[#This Row],[Quantity]]&gt;=1000,"&gt;= 1000",IF(Table24[[#This Row],[Quantity]]&lt;=1000,"&lt;= 1000","Invalid"))))</f>
        <v>&gt;= 1000</v>
      </c>
      <c r="O90" s="28" t="str">
        <f>TRIM(Table24[[#This Row],[Product]])</f>
        <v>Sugar</v>
      </c>
    </row>
    <row r="91" spans="1:15" x14ac:dyDescent="0.2">
      <c r="A91" s="21" t="s">
        <v>8</v>
      </c>
      <c r="B91" s="22" t="s">
        <v>13</v>
      </c>
      <c r="C91" s="23">
        <v>866</v>
      </c>
      <c r="D91" s="24">
        <v>2598</v>
      </c>
      <c r="E91" s="24">
        <v>1082.5</v>
      </c>
      <c r="F91" s="24">
        <v>1515.5</v>
      </c>
      <c r="G91" s="24" t="str">
        <f>CONCATENATE(Table24[[#This Row],[Country]],Table24[[#This Row],[Product]],Table24[[#This Row],[Quantity]],Table24[[#This Row],[Revenue]],Table24[[#This Row],[Cost]])</f>
        <v>IndiaSugar86625981082.5</v>
      </c>
      <c r="H91" s="25">
        <f>VLOOKUP(Table24[[#This Row],[Column1]],'Raw Data'!A:H,8,FALSE)</f>
        <v>44013</v>
      </c>
      <c r="I91" s="26" t="str">
        <f>TEXT(Table24[[#This Row],[Date]],"yyyy/mm/dd")</f>
        <v>2020/07/01</v>
      </c>
      <c r="J91" s="26" t="str">
        <f>SUBSTITUTE(Table24[[#This Row],[Date Text]],"/","-")</f>
        <v>2020-07-01</v>
      </c>
      <c r="K91" s="27" t="str">
        <f>MID(Table24[[#This Row],[Date Text]],6,2)</f>
        <v>07</v>
      </c>
      <c r="L91" s="26" t="str">
        <f>UPPER(LEFT(Table24[[#This Row],[Country]],3))</f>
        <v>IND</v>
      </c>
      <c r="M91" s="28" t="str">
        <f xml:space="preserve"> IF(Table24[[#This Row],[Profit]]&gt;=10000,"&gt;= 10000", IF(Table24[[#This Row],[Profit]]&gt;=5000,"&gt;=  5000",IF(Table24[[#This Row],[Profit]]&gt;=1000,"&gt;=  1000",IF(Table24[[#This Row],[Profit]]&lt;1000,"&lt;=  1000","Invalid"))))</f>
        <v>&gt;=  1000</v>
      </c>
      <c r="N91" s="28" t="str">
        <f xml:space="preserve"> IF(Table24[[#This Row],[Quantity]]&gt;=4000,"&gt;=  4000", IF(Table24[[#This Row],[Quantity]]&gt;=2000,"&gt;=  2000",IF(Table24[[#This Row],[Quantity]]&gt;=1000,"&gt;= 1000",IF(Table24[[#This Row],[Quantity]]&lt;=1000,"&lt;= 1000","Invalid"))))</f>
        <v>&lt;= 1000</v>
      </c>
      <c r="O91" s="28" t="str">
        <f>TRIM(Table24[[#This Row],[Product]])</f>
        <v>Sugar</v>
      </c>
    </row>
    <row r="92" spans="1:15" x14ac:dyDescent="0.2">
      <c r="A92" s="21" t="s">
        <v>8</v>
      </c>
      <c r="B92" s="22" t="s">
        <v>14</v>
      </c>
      <c r="C92" s="23">
        <v>923</v>
      </c>
      <c r="D92" s="24">
        <v>5538</v>
      </c>
      <c r="E92" s="24">
        <v>2538.25</v>
      </c>
      <c r="F92" s="24">
        <v>2999.75</v>
      </c>
      <c r="G92" s="24" t="str">
        <f>CONCATENATE(Table24[[#This Row],[Country]],Table24[[#This Row],[Product]],Table24[[#This Row],[Quantity]],Table24[[#This Row],[Revenue]],Table24[[#This Row],[Cost]])</f>
        <v>IndiaWhite Chocolate Macadamia Nut92355382538.25</v>
      </c>
      <c r="H92" s="25">
        <f>VLOOKUP(Table24[[#This Row],[Column1]],'Raw Data'!A:H,8,FALSE)</f>
        <v>44044</v>
      </c>
      <c r="I92" s="26" t="str">
        <f>TEXT(Table24[[#This Row],[Date]],"yyyy/mm/dd")</f>
        <v>2020/08/01</v>
      </c>
      <c r="J92" s="26" t="str">
        <f>SUBSTITUTE(Table24[[#This Row],[Date Text]],"/","-")</f>
        <v>2020-08-01</v>
      </c>
      <c r="K92" s="27" t="str">
        <f>MID(Table24[[#This Row],[Date Text]],6,2)</f>
        <v>08</v>
      </c>
      <c r="L92" s="26" t="str">
        <f>UPPER(LEFT(Table24[[#This Row],[Country]],3))</f>
        <v>IND</v>
      </c>
      <c r="M92" s="28" t="str">
        <f xml:space="preserve"> IF(Table24[[#This Row],[Profit]]&gt;=10000,"&gt;= 10000", IF(Table24[[#This Row],[Profit]]&gt;=5000,"&gt;=  5000",IF(Table24[[#This Row],[Profit]]&gt;=1000,"&gt;=  1000",IF(Table24[[#This Row],[Profit]]&lt;1000,"&lt;=  1000","Invalid"))))</f>
        <v>&gt;=  1000</v>
      </c>
      <c r="N92" s="28" t="str">
        <f xml:space="preserve"> IF(Table24[[#This Row],[Quantity]]&gt;=4000,"&gt;=  4000", IF(Table24[[#This Row],[Quantity]]&gt;=2000,"&gt;=  2000",IF(Table24[[#This Row],[Quantity]]&gt;=1000,"&gt;= 1000",IF(Table24[[#This Row],[Quantity]]&lt;=1000,"&lt;= 1000","Invalid"))))</f>
        <v>&lt;= 1000</v>
      </c>
      <c r="O92" s="28" t="str">
        <f>TRIM(Table24[[#This Row],[Product]])</f>
        <v>White Chocolate Macadamia Nut</v>
      </c>
    </row>
    <row r="93" spans="1:15" x14ac:dyDescent="0.2">
      <c r="A93" s="21" t="s">
        <v>8</v>
      </c>
      <c r="B93" s="22" t="s">
        <v>14</v>
      </c>
      <c r="C93" s="23">
        <v>2009</v>
      </c>
      <c r="D93" s="24">
        <v>12054</v>
      </c>
      <c r="E93" s="24">
        <v>5524.75</v>
      </c>
      <c r="F93" s="24">
        <v>6529.25</v>
      </c>
      <c r="G93" s="24" t="str">
        <f>CONCATENATE(Table24[[#This Row],[Country]],Table24[[#This Row],[Product]],Table24[[#This Row],[Quantity]],Table24[[#This Row],[Revenue]],Table24[[#This Row],[Cost]])</f>
        <v>IndiaWhite Chocolate Macadamia Nut2009120545524.75</v>
      </c>
      <c r="H93" s="25">
        <f>VLOOKUP(Table24[[#This Row],[Column1]],'Raw Data'!A:H,8,FALSE)</f>
        <v>44105</v>
      </c>
      <c r="I93" s="26" t="str">
        <f>TEXT(Table24[[#This Row],[Date]],"yyyy/mm/dd")</f>
        <v>2020/10/01</v>
      </c>
      <c r="J93" s="26" t="str">
        <f>SUBSTITUTE(Table24[[#This Row],[Date Text]],"/","-")</f>
        <v>2020-10-01</v>
      </c>
      <c r="K93" s="27" t="str">
        <f>MID(Table24[[#This Row],[Date Text]],6,2)</f>
        <v>10</v>
      </c>
      <c r="L93" s="26" t="str">
        <f>UPPER(LEFT(Table24[[#This Row],[Country]],3))</f>
        <v>IND</v>
      </c>
      <c r="M93" s="28" t="str">
        <f xml:space="preserve"> IF(Table24[[#This Row],[Profit]]&gt;=10000,"&gt;= 10000", IF(Table24[[#This Row],[Profit]]&gt;=5000,"&gt;=  5000",IF(Table24[[#This Row],[Profit]]&gt;=1000,"&gt;=  1000",IF(Table24[[#This Row],[Profit]]&lt;1000,"&lt;=  1000","Invalid"))))</f>
        <v>&gt;=  5000</v>
      </c>
      <c r="N93" s="28" t="str">
        <f xml:space="preserve"> IF(Table24[[#This Row],[Quantity]]&gt;=4000,"&gt;=  4000", IF(Table24[[#This Row],[Quantity]]&gt;=2000,"&gt;=  2000",IF(Table24[[#This Row],[Quantity]]&gt;=1000,"&gt;= 1000",IF(Table24[[#This Row],[Quantity]]&lt;=1000,"&lt;= 1000","Invalid"))))</f>
        <v>&gt;=  2000</v>
      </c>
      <c r="O93" s="28" t="str">
        <f>TRIM(Table24[[#This Row],[Product]])</f>
        <v>White Chocolate Macadamia Nut</v>
      </c>
    </row>
    <row r="94" spans="1:15" x14ac:dyDescent="0.2">
      <c r="A94" s="21" t="s">
        <v>8</v>
      </c>
      <c r="B94" s="22" t="s">
        <v>14</v>
      </c>
      <c r="C94" s="23">
        <v>3851</v>
      </c>
      <c r="D94" s="24">
        <v>23106</v>
      </c>
      <c r="E94" s="24">
        <v>10590.25</v>
      </c>
      <c r="F94" s="24">
        <v>12515.75</v>
      </c>
      <c r="G94" s="24" t="str">
        <f>CONCATENATE(Table24[[#This Row],[Country]],Table24[[#This Row],[Product]],Table24[[#This Row],[Quantity]],Table24[[#This Row],[Revenue]],Table24[[#This Row],[Cost]])</f>
        <v>IndiaWhite Chocolate Macadamia Nut38512310610590.25</v>
      </c>
      <c r="H94" s="25">
        <f>VLOOKUP(Table24[[#This Row],[Column1]],'Raw Data'!A:H,8,FALSE)</f>
        <v>43922</v>
      </c>
      <c r="I94" s="26" t="str">
        <f>TEXT(Table24[[#This Row],[Date]],"yyyy/mm/dd")</f>
        <v>2020/04/01</v>
      </c>
      <c r="J94" s="26" t="str">
        <f>SUBSTITUTE(Table24[[#This Row],[Date Text]],"/","-")</f>
        <v>2020-04-01</v>
      </c>
      <c r="K94" s="27" t="str">
        <f>MID(Table24[[#This Row],[Date Text]],6,2)</f>
        <v>04</v>
      </c>
      <c r="L94" s="26" t="str">
        <f>UPPER(LEFT(Table24[[#This Row],[Country]],3))</f>
        <v>IND</v>
      </c>
      <c r="M94" s="28" t="str">
        <f xml:space="preserve"> IF(Table24[[#This Row],[Profit]]&gt;=10000,"&gt;= 10000", IF(Table24[[#This Row],[Profit]]&gt;=5000,"&gt;=  5000",IF(Table24[[#This Row],[Profit]]&gt;=1000,"&gt;=  1000",IF(Table24[[#This Row],[Profit]]&lt;1000,"&lt;=  1000","Invalid"))))</f>
        <v>&gt;= 10000</v>
      </c>
      <c r="N94" s="28" t="str">
        <f xml:space="preserve"> IF(Table24[[#This Row],[Quantity]]&gt;=4000,"&gt;=  4000", IF(Table24[[#This Row],[Quantity]]&gt;=2000,"&gt;=  2000",IF(Table24[[#This Row],[Quantity]]&gt;=1000,"&gt;= 1000",IF(Table24[[#This Row],[Quantity]]&lt;=1000,"&lt;= 1000","Invalid"))))</f>
        <v>&gt;=  2000</v>
      </c>
      <c r="O94" s="28" t="str">
        <f>TRIM(Table24[[#This Row],[Product]])</f>
        <v>White Chocolate Macadamia Nut</v>
      </c>
    </row>
    <row r="95" spans="1:15" x14ac:dyDescent="0.2">
      <c r="A95" s="21" t="s">
        <v>8</v>
      </c>
      <c r="B95" s="22" t="s">
        <v>14</v>
      </c>
      <c r="C95" s="23">
        <v>2431</v>
      </c>
      <c r="D95" s="24">
        <v>14586</v>
      </c>
      <c r="E95" s="24">
        <v>6685.25</v>
      </c>
      <c r="F95" s="24">
        <v>7900.75</v>
      </c>
      <c r="G95" s="24" t="str">
        <f>CONCATENATE(Table24[[#This Row],[Country]],Table24[[#This Row],[Product]],Table24[[#This Row],[Quantity]],Table24[[#This Row],[Revenue]],Table24[[#This Row],[Cost]])</f>
        <v>IndiaWhite Chocolate Macadamia Nut2431145866685.25</v>
      </c>
      <c r="H95" s="25">
        <f>VLOOKUP(Table24[[#This Row],[Column1]],'Raw Data'!A:H,8,FALSE)</f>
        <v>44166</v>
      </c>
      <c r="I95" s="26" t="str">
        <f>TEXT(Table24[[#This Row],[Date]],"yyyy/mm/dd")</f>
        <v>2020/12/01</v>
      </c>
      <c r="J95" s="26" t="str">
        <f>SUBSTITUTE(Table24[[#This Row],[Date Text]],"/","-")</f>
        <v>2020-12-01</v>
      </c>
      <c r="K95" s="27" t="str">
        <f>MID(Table24[[#This Row],[Date Text]],6,2)</f>
        <v>12</v>
      </c>
      <c r="L95" s="26" t="str">
        <f>UPPER(LEFT(Table24[[#This Row],[Country]],3))</f>
        <v>IND</v>
      </c>
      <c r="M95" s="28" t="str">
        <f xml:space="preserve"> IF(Table24[[#This Row],[Profit]]&gt;=10000,"&gt;= 10000", IF(Table24[[#This Row],[Profit]]&gt;=5000,"&gt;=  5000",IF(Table24[[#This Row],[Profit]]&gt;=1000,"&gt;=  1000",IF(Table24[[#This Row],[Profit]]&lt;1000,"&lt;=  1000","Invalid"))))</f>
        <v>&gt;=  5000</v>
      </c>
      <c r="N95" s="28" t="str">
        <f xml:space="preserve"> IF(Table24[[#This Row],[Quantity]]&gt;=4000,"&gt;=  4000", IF(Table24[[#This Row],[Quantity]]&gt;=2000,"&gt;=  2000",IF(Table24[[#This Row],[Quantity]]&gt;=1000,"&gt;= 1000",IF(Table24[[#This Row],[Quantity]]&lt;=1000,"&lt;= 1000","Invalid"))))</f>
        <v>&gt;=  2000</v>
      </c>
      <c r="O95" s="28" t="str">
        <f>TRIM(Table24[[#This Row],[Product]])</f>
        <v>White Chocolate Macadamia Nut</v>
      </c>
    </row>
    <row r="96" spans="1:15" x14ac:dyDescent="0.2">
      <c r="A96" s="21" t="s">
        <v>8</v>
      </c>
      <c r="B96" s="22" t="s">
        <v>14</v>
      </c>
      <c r="C96" s="23">
        <v>952</v>
      </c>
      <c r="D96" s="24">
        <v>5712</v>
      </c>
      <c r="E96" s="24">
        <v>2618</v>
      </c>
      <c r="F96" s="24">
        <v>3094</v>
      </c>
      <c r="G96" s="24" t="str">
        <f>CONCATENATE(Table24[[#This Row],[Country]],Table24[[#This Row],[Product]],Table24[[#This Row],[Quantity]],Table24[[#This Row],[Revenue]],Table24[[#This Row],[Cost]])</f>
        <v>IndiaWhite Chocolate Macadamia Nut95257122618</v>
      </c>
      <c r="H96" s="25">
        <f>VLOOKUP(Table24[[#This Row],[Column1]],'Raw Data'!A:H,8,FALSE)</f>
        <v>43862</v>
      </c>
      <c r="I96" s="26" t="str">
        <f>TEXT(Table24[[#This Row],[Date]],"yyyy/mm/dd")</f>
        <v>2020/02/01</v>
      </c>
      <c r="J96" s="26" t="str">
        <f>SUBSTITUTE(Table24[[#This Row],[Date Text]],"/","-")</f>
        <v>2020-02-01</v>
      </c>
      <c r="K96" s="27" t="str">
        <f>MID(Table24[[#This Row],[Date Text]],6,2)</f>
        <v>02</v>
      </c>
      <c r="L96" s="26" t="str">
        <f>UPPER(LEFT(Table24[[#This Row],[Country]],3))</f>
        <v>IND</v>
      </c>
      <c r="M96" s="28" t="str">
        <f xml:space="preserve"> IF(Table24[[#This Row],[Profit]]&gt;=10000,"&gt;= 10000", IF(Table24[[#This Row],[Profit]]&gt;=5000,"&gt;=  5000",IF(Table24[[#This Row],[Profit]]&gt;=1000,"&gt;=  1000",IF(Table24[[#This Row],[Profit]]&lt;1000,"&lt;=  1000","Invalid"))))</f>
        <v>&gt;=  1000</v>
      </c>
      <c r="N96" s="28" t="str">
        <f xml:space="preserve"> IF(Table24[[#This Row],[Quantity]]&gt;=4000,"&gt;=  4000", IF(Table24[[#This Row],[Quantity]]&gt;=2000,"&gt;=  2000",IF(Table24[[#This Row],[Quantity]]&gt;=1000,"&gt;= 1000",IF(Table24[[#This Row],[Quantity]]&lt;=1000,"&lt;= 1000","Invalid"))))</f>
        <v>&lt;= 1000</v>
      </c>
      <c r="O96" s="28" t="str">
        <f>TRIM(Table24[[#This Row],[Product]])</f>
        <v>White Chocolate Macadamia Nut</v>
      </c>
    </row>
    <row r="97" spans="1:15" x14ac:dyDescent="0.2">
      <c r="A97" s="21" t="s">
        <v>8</v>
      </c>
      <c r="B97" s="22" t="s">
        <v>14</v>
      </c>
      <c r="C97" s="23">
        <v>1262</v>
      </c>
      <c r="D97" s="24">
        <v>7572</v>
      </c>
      <c r="E97" s="24">
        <v>3470.5</v>
      </c>
      <c r="F97" s="24">
        <v>4101.5</v>
      </c>
      <c r="G97" s="24" t="str">
        <f>CONCATENATE(Table24[[#This Row],[Country]],Table24[[#This Row],[Product]],Table24[[#This Row],[Quantity]],Table24[[#This Row],[Revenue]],Table24[[#This Row],[Cost]])</f>
        <v>IndiaWhite Chocolate Macadamia Nut126275723470.5</v>
      </c>
      <c r="H97" s="25">
        <f>VLOOKUP(Table24[[#This Row],[Column1]],'Raw Data'!A:H,8,FALSE)</f>
        <v>43952</v>
      </c>
      <c r="I97" s="26" t="str">
        <f>TEXT(Table24[[#This Row],[Date]],"yyyy/mm/dd")</f>
        <v>2020/05/01</v>
      </c>
      <c r="J97" s="26" t="str">
        <f>SUBSTITUTE(Table24[[#This Row],[Date Text]],"/","-")</f>
        <v>2020-05-01</v>
      </c>
      <c r="K97" s="27" t="str">
        <f>MID(Table24[[#This Row],[Date Text]],6,2)</f>
        <v>05</v>
      </c>
      <c r="L97" s="26" t="str">
        <f>UPPER(LEFT(Table24[[#This Row],[Country]],3))</f>
        <v>IND</v>
      </c>
      <c r="M97" s="28" t="str">
        <f xml:space="preserve"> IF(Table24[[#This Row],[Profit]]&gt;=10000,"&gt;= 10000", IF(Table24[[#This Row],[Profit]]&gt;=5000,"&gt;=  5000",IF(Table24[[#This Row],[Profit]]&gt;=1000,"&gt;=  1000",IF(Table24[[#This Row],[Profit]]&lt;1000,"&lt;=  1000","Invalid"))))</f>
        <v>&gt;=  1000</v>
      </c>
      <c r="N97" s="28" t="str">
        <f xml:space="preserve"> IF(Table24[[#This Row],[Quantity]]&gt;=4000,"&gt;=  4000", IF(Table24[[#This Row],[Quantity]]&gt;=2000,"&gt;=  2000",IF(Table24[[#This Row],[Quantity]]&gt;=1000,"&gt;= 1000",IF(Table24[[#This Row],[Quantity]]&lt;=1000,"&lt;= 1000","Invalid"))))</f>
        <v>&gt;= 1000</v>
      </c>
      <c r="O97" s="28" t="str">
        <f>TRIM(Table24[[#This Row],[Product]])</f>
        <v>White Chocolate Macadamia Nut</v>
      </c>
    </row>
    <row r="98" spans="1:15" x14ac:dyDescent="0.2">
      <c r="A98" s="21" t="s">
        <v>8</v>
      </c>
      <c r="B98" s="22" t="s">
        <v>14</v>
      </c>
      <c r="C98" s="23">
        <v>1135</v>
      </c>
      <c r="D98" s="24">
        <v>6810</v>
      </c>
      <c r="E98" s="24">
        <v>3121.25</v>
      </c>
      <c r="F98" s="24">
        <v>3688.75</v>
      </c>
      <c r="G98" s="24" t="str">
        <f>CONCATENATE(Table24[[#This Row],[Country]],Table24[[#This Row],[Product]],Table24[[#This Row],[Quantity]],Table24[[#This Row],[Revenue]],Table24[[#This Row],[Cost]])</f>
        <v>IndiaWhite Chocolate Macadamia Nut113568103121.25</v>
      </c>
      <c r="H98" s="25">
        <f>VLOOKUP(Table24[[#This Row],[Column1]],'Raw Data'!A:H,8,FALSE)</f>
        <v>43983</v>
      </c>
      <c r="I98" s="26" t="str">
        <f>TEXT(Table24[[#This Row],[Date]],"yyyy/mm/dd")</f>
        <v>2020/06/01</v>
      </c>
      <c r="J98" s="26" t="str">
        <f>SUBSTITUTE(Table24[[#This Row],[Date Text]],"/","-")</f>
        <v>2020-06-01</v>
      </c>
      <c r="K98" s="27" t="str">
        <f>MID(Table24[[#This Row],[Date Text]],6,2)</f>
        <v>06</v>
      </c>
      <c r="L98" s="26" t="str">
        <f>UPPER(LEFT(Table24[[#This Row],[Country]],3))</f>
        <v>IND</v>
      </c>
      <c r="M98" s="28" t="str">
        <f xml:space="preserve"> IF(Table24[[#This Row],[Profit]]&gt;=10000,"&gt;= 10000", IF(Table24[[#This Row],[Profit]]&gt;=5000,"&gt;=  5000",IF(Table24[[#This Row],[Profit]]&gt;=1000,"&gt;=  1000",IF(Table24[[#This Row],[Profit]]&lt;1000,"&lt;=  1000","Invalid"))))</f>
        <v>&gt;=  1000</v>
      </c>
      <c r="N98" s="28" t="str">
        <f xml:space="preserve"> IF(Table24[[#This Row],[Quantity]]&gt;=4000,"&gt;=  4000", IF(Table24[[#This Row],[Quantity]]&gt;=2000,"&gt;=  2000",IF(Table24[[#This Row],[Quantity]]&gt;=1000,"&gt;= 1000",IF(Table24[[#This Row],[Quantity]]&lt;=1000,"&lt;= 1000","Invalid"))))</f>
        <v>&gt;= 1000</v>
      </c>
      <c r="O98" s="28" t="str">
        <f>TRIM(Table24[[#This Row],[Product]])</f>
        <v>White Chocolate Macadamia Nut</v>
      </c>
    </row>
    <row r="99" spans="1:15" x14ac:dyDescent="0.2">
      <c r="A99" s="21" t="s">
        <v>8</v>
      </c>
      <c r="B99" s="22" t="s">
        <v>14</v>
      </c>
      <c r="C99" s="23">
        <v>1582</v>
      </c>
      <c r="D99" s="24">
        <v>9492</v>
      </c>
      <c r="E99" s="24">
        <v>4350.5</v>
      </c>
      <c r="F99" s="24">
        <v>5141.5</v>
      </c>
      <c r="G99" s="24" t="str">
        <f>CONCATENATE(Table24[[#This Row],[Country]],Table24[[#This Row],[Product]],Table24[[#This Row],[Quantity]],Table24[[#This Row],[Revenue]],Table24[[#This Row],[Cost]])</f>
        <v>IndiaWhite Chocolate Macadamia Nut158294924350.5</v>
      </c>
      <c r="H99" s="25">
        <f>VLOOKUP(Table24[[#This Row],[Column1]],'Raw Data'!A:H,8,FALSE)</f>
        <v>44166</v>
      </c>
      <c r="I99" s="26" t="str">
        <f>TEXT(Table24[[#This Row],[Date]],"yyyy/mm/dd")</f>
        <v>2020/12/01</v>
      </c>
      <c r="J99" s="26" t="str">
        <f>SUBSTITUTE(Table24[[#This Row],[Date Text]],"/","-")</f>
        <v>2020-12-01</v>
      </c>
      <c r="K99" s="27" t="str">
        <f>MID(Table24[[#This Row],[Date Text]],6,2)</f>
        <v>12</v>
      </c>
      <c r="L99" s="26" t="str">
        <f>UPPER(LEFT(Table24[[#This Row],[Country]],3))</f>
        <v>IND</v>
      </c>
      <c r="M99" s="28" t="str">
        <f xml:space="preserve"> IF(Table24[[#This Row],[Profit]]&gt;=10000,"&gt;= 10000", IF(Table24[[#This Row],[Profit]]&gt;=5000,"&gt;=  5000",IF(Table24[[#This Row],[Profit]]&gt;=1000,"&gt;=  1000",IF(Table24[[#This Row],[Profit]]&lt;1000,"&lt;=  1000","Invalid"))))</f>
        <v>&gt;=  5000</v>
      </c>
      <c r="N99" s="28" t="str">
        <f xml:space="preserve"> IF(Table24[[#This Row],[Quantity]]&gt;=4000,"&gt;=  4000", IF(Table24[[#This Row],[Quantity]]&gt;=2000,"&gt;=  2000",IF(Table24[[#This Row],[Quantity]]&gt;=1000,"&gt;= 1000",IF(Table24[[#This Row],[Quantity]]&lt;=1000,"&lt;= 1000","Invalid"))))</f>
        <v>&gt;= 1000</v>
      </c>
      <c r="O99" s="28" t="str">
        <f>TRIM(Table24[[#This Row],[Product]])</f>
        <v>White Chocolate Macadamia Nut</v>
      </c>
    </row>
    <row r="100" spans="1:15" x14ac:dyDescent="0.2">
      <c r="A100" s="21" t="s">
        <v>8</v>
      </c>
      <c r="B100" s="22" t="s">
        <v>14</v>
      </c>
      <c r="C100" s="23">
        <v>598</v>
      </c>
      <c r="D100" s="24">
        <v>3588</v>
      </c>
      <c r="E100" s="24">
        <v>1644.5</v>
      </c>
      <c r="F100" s="24">
        <v>1943.5</v>
      </c>
      <c r="G100" s="24" t="str">
        <f>CONCATENATE(Table24[[#This Row],[Country]],Table24[[#This Row],[Product]],Table24[[#This Row],[Quantity]],Table24[[#This Row],[Revenue]],Table24[[#This Row],[Cost]])</f>
        <v>IndiaWhite Chocolate Macadamia Nut59835881644.5</v>
      </c>
      <c r="H100" s="25">
        <f>VLOOKUP(Table24[[#This Row],[Column1]],'Raw Data'!A:H,8,FALSE)</f>
        <v>43891</v>
      </c>
      <c r="I100" s="26" t="str">
        <f>TEXT(Table24[[#This Row],[Date]],"yyyy/mm/dd")</f>
        <v>2020/03/01</v>
      </c>
      <c r="J100" s="26" t="str">
        <f>SUBSTITUTE(Table24[[#This Row],[Date Text]],"/","-")</f>
        <v>2020-03-01</v>
      </c>
      <c r="K100" s="27" t="str">
        <f>MID(Table24[[#This Row],[Date Text]],6,2)</f>
        <v>03</v>
      </c>
      <c r="L100" s="26" t="str">
        <f>UPPER(LEFT(Table24[[#This Row],[Country]],3))</f>
        <v>IND</v>
      </c>
      <c r="M100" s="28" t="str">
        <f xml:space="preserve"> IF(Table24[[#This Row],[Profit]]&gt;=10000,"&gt;= 10000", IF(Table24[[#This Row],[Profit]]&gt;=5000,"&gt;=  5000",IF(Table24[[#This Row],[Profit]]&gt;=1000,"&gt;=  1000",IF(Table24[[#This Row],[Profit]]&lt;1000,"&lt;=  1000","Invalid"))))</f>
        <v>&gt;=  1000</v>
      </c>
      <c r="N100" s="28" t="str">
        <f xml:space="preserve"> IF(Table24[[#This Row],[Quantity]]&gt;=4000,"&gt;=  4000", IF(Table24[[#This Row],[Quantity]]&gt;=2000,"&gt;=  2000",IF(Table24[[#This Row],[Quantity]]&gt;=1000,"&gt;= 1000",IF(Table24[[#This Row],[Quantity]]&lt;=1000,"&lt;= 1000","Invalid"))))</f>
        <v>&lt;= 1000</v>
      </c>
      <c r="O100" s="28" t="str">
        <f>TRIM(Table24[[#This Row],[Product]])</f>
        <v>White Chocolate Macadamia Nut</v>
      </c>
    </row>
    <row r="101" spans="1:15" x14ac:dyDescent="0.2">
      <c r="A101" s="21" t="s">
        <v>8</v>
      </c>
      <c r="B101" s="22" t="s">
        <v>14</v>
      </c>
      <c r="C101" s="23">
        <v>3794</v>
      </c>
      <c r="D101" s="24">
        <v>22764</v>
      </c>
      <c r="E101" s="24">
        <v>10433.5</v>
      </c>
      <c r="F101" s="24">
        <v>12330.5</v>
      </c>
      <c r="G101" s="24" t="str">
        <f>CONCATENATE(Table24[[#This Row],[Country]],Table24[[#This Row],[Product]],Table24[[#This Row],[Quantity]],Table24[[#This Row],[Revenue]],Table24[[#This Row],[Cost]])</f>
        <v>IndiaWhite Chocolate Macadamia Nut37942276410433.5</v>
      </c>
      <c r="H101" s="25">
        <f>VLOOKUP(Table24[[#This Row],[Column1]],'Raw Data'!A:H,8,FALSE)</f>
        <v>44013</v>
      </c>
      <c r="I101" s="26" t="str">
        <f>TEXT(Table24[[#This Row],[Date]],"yyyy/mm/dd")</f>
        <v>2020/07/01</v>
      </c>
      <c r="J101" s="26" t="str">
        <f>SUBSTITUTE(Table24[[#This Row],[Date Text]],"/","-")</f>
        <v>2020-07-01</v>
      </c>
      <c r="K101" s="27" t="str">
        <f>MID(Table24[[#This Row],[Date Text]],6,2)</f>
        <v>07</v>
      </c>
      <c r="L101" s="26" t="str">
        <f>UPPER(LEFT(Table24[[#This Row],[Country]],3))</f>
        <v>IND</v>
      </c>
      <c r="M101" s="28" t="str">
        <f xml:space="preserve"> IF(Table24[[#This Row],[Profit]]&gt;=10000,"&gt;= 10000", IF(Table24[[#This Row],[Profit]]&gt;=5000,"&gt;=  5000",IF(Table24[[#This Row],[Profit]]&gt;=1000,"&gt;=  1000",IF(Table24[[#This Row],[Profit]]&lt;1000,"&lt;=  1000","Invalid"))))</f>
        <v>&gt;= 10000</v>
      </c>
      <c r="N101" s="28" t="str">
        <f xml:space="preserve"> IF(Table24[[#This Row],[Quantity]]&gt;=4000,"&gt;=  4000", IF(Table24[[#This Row],[Quantity]]&gt;=2000,"&gt;=  2000",IF(Table24[[#This Row],[Quantity]]&gt;=1000,"&gt;= 1000",IF(Table24[[#This Row],[Quantity]]&lt;=1000,"&lt;= 1000","Invalid"))))</f>
        <v>&gt;=  2000</v>
      </c>
      <c r="O101" s="28" t="str">
        <f>TRIM(Table24[[#This Row],[Product]])</f>
        <v>White Chocolate Macadamia Nut</v>
      </c>
    </row>
    <row r="102" spans="1:15" x14ac:dyDescent="0.2">
      <c r="A102" s="21" t="s">
        <v>8</v>
      </c>
      <c r="B102" s="22" t="s">
        <v>14</v>
      </c>
      <c r="C102" s="23">
        <v>567</v>
      </c>
      <c r="D102" s="24">
        <v>3402</v>
      </c>
      <c r="E102" s="24">
        <v>1559.25</v>
      </c>
      <c r="F102" s="24">
        <v>1842.75</v>
      </c>
      <c r="G102" s="24" t="str">
        <f>CONCATENATE(Table24[[#This Row],[Country]],Table24[[#This Row],[Product]],Table24[[#This Row],[Quantity]],Table24[[#This Row],[Revenue]],Table24[[#This Row],[Cost]])</f>
        <v>IndiaWhite Chocolate Macadamia Nut56734021559.25</v>
      </c>
      <c r="H102" s="25">
        <f>VLOOKUP(Table24[[#This Row],[Column1]],'Raw Data'!A:H,8,FALSE)</f>
        <v>44075</v>
      </c>
      <c r="I102" s="26" t="str">
        <f>TEXT(Table24[[#This Row],[Date]],"yyyy/mm/dd")</f>
        <v>2020/09/01</v>
      </c>
      <c r="J102" s="26" t="str">
        <f>SUBSTITUTE(Table24[[#This Row],[Date Text]],"/","-")</f>
        <v>2020-09-01</v>
      </c>
      <c r="K102" s="27" t="str">
        <f>MID(Table24[[#This Row],[Date Text]],6,2)</f>
        <v>09</v>
      </c>
      <c r="L102" s="26" t="str">
        <f>UPPER(LEFT(Table24[[#This Row],[Country]],3))</f>
        <v>IND</v>
      </c>
      <c r="M102" s="28" t="str">
        <f xml:space="preserve"> IF(Table24[[#This Row],[Profit]]&gt;=10000,"&gt;= 10000", IF(Table24[[#This Row],[Profit]]&gt;=5000,"&gt;=  5000",IF(Table24[[#This Row],[Profit]]&gt;=1000,"&gt;=  1000",IF(Table24[[#This Row],[Profit]]&lt;1000,"&lt;=  1000","Invalid"))))</f>
        <v>&gt;=  1000</v>
      </c>
      <c r="N102" s="28" t="str">
        <f xml:space="preserve"> IF(Table24[[#This Row],[Quantity]]&gt;=4000,"&gt;=  4000", IF(Table24[[#This Row],[Quantity]]&gt;=2000,"&gt;=  2000",IF(Table24[[#This Row],[Quantity]]&gt;=1000,"&gt;= 1000",IF(Table24[[#This Row],[Quantity]]&lt;=1000,"&lt;= 1000","Invalid"))))</f>
        <v>&lt;= 1000</v>
      </c>
      <c r="O102" s="28" t="str">
        <f>TRIM(Table24[[#This Row],[Product]])</f>
        <v>White Chocolate Macadamia Nut</v>
      </c>
    </row>
    <row r="103" spans="1:15" x14ac:dyDescent="0.2">
      <c r="A103" s="21" t="s">
        <v>8</v>
      </c>
      <c r="B103" s="22" t="s">
        <v>14</v>
      </c>
      <c r="C103" s="23">
        <v>1269</v>
      </c>
      <c r="D103" s="24">
        <v>7614</v>
      </c>
      <c r="E103" s="24">
        <v>3489.75</v>
      </c>
      <c r="F103" s="24">
        <v>4124.25</v>
      </c>
      <c r="G103" s="24" t="str">
        <f>CONCATENATE(Table24[[#This Row],[Country]],Table24[[#This Row],[Product]],Table24[[#This Row],[Quantity]],Table24[[#This Row],[Revenue]],Table24[[#This Row],[Cost]])</f>
        <v>IndiaWhite Chocolate Macadamia Nut126976143489.75</v>
      </c>
      <c r="H103" s="25">
        <f>VLOOKUP(Table24[[#This Row],[Column1]],'Raw Data'!A:H,8,FALSE)</f>
        <v>44105</v>
      </c>
      <c r="I103" s="26" t="str">
        <f>TEXT(Table24[[#This Row],[Date]],"yyyy/mm/dd")</f>
        <v>2020/10/01</v>
      </c>
      <c r="J103" s="26" t="str">
        <f>SUBSTITUTE(Table24[[#This Row],[Date Text]],"/","-")</f>
        <v>2020-10-01</v>
      </c>
      <c r="K103" s="27" t="str">
        <f>MID(Table24[[#This Row],[Date Text]],6,2)</f>
        <v>10</v>
      </c>
      <c r="L103" s="26" t="str">
        <f>UPPER(LEFT(Table24[[#This Row],[Country]],3))</f>
        <v>IND</v>
      </c>
      <c r="M103" s="28" t="str">
        <f xml:space="preserve"> IF(Table24[[#This Row],[Profit]]&gt;=10000,"&gt;= 10000", IF(Table24[[#This Row],[Profit]]&gt;=5000,"&gt;=  5000",IF(Table24[[#This Row],[Profit]]&gt;=1000,"&gt;=  1000",IF(Table24[[#This Row],[Profit]]&lt;1000,"&lt;=  1000","Invalid"))))</f>
        <v>&gt;=  1000</v>
      </c>
      <c r="N103" s="28" t="str">
        <f xml:space="preserve"> IF(Table24[[#This Row],[Quantity]]&gt;=4000,"&gt;=  4000", IF(Table24[[#This Row],[Quantity]]&gt;=2000,"&gt;=  2000",IF(Table24[[#This Row],[Quantity]]&gt;=1000,"&gt;= 1000",IF(Table24[[#This Row],[Quantity]]&lt;=1000,"&lt;= 1000","Invalid"))))</f>
        <v>&gt;= 1000</v>
      </c>
      <c r="O103" s="28" t="str">
        <f>TRIM(Table24[[#This Row],[Product]])</f>
        <v>White Chocolate Macadamia Nut</v>
      </c>
    </row>
    <row r="104" spans="1:15" x14ac:dyDescent="0.2">
      <c r="A104" s="21" t="s">
        <v>8</v>
      </c>
      <c r="B104" s="22" t="s">
        <v>14</v>
      </c>
      <c r="C104" s="23">
        <v>384</v>
      </c>
      <c r="D104" s="24">
        <v>2304</v>
      </c>
      <c r="E104" s="24">
        <v>1056</v>
      </c>
      <c r="F104" s="24">
        <v>1248</v>
      </c>
      <c r="G104" s="24" t="str">
        <f>CONCATENATE(Table24[[#This Row],[Country]],Table24[[#This Row],[Product]],Table24[[#This Row],[Quantity]],Table24[[#This Row],[Revenue]],Table24[[#This Row],[Cost]])</f>
        <v>IndiaWhite Chocolate Macadamia Nut38423041056</v>
      </c>
      <c r="H104" s="25">
        <f>VLOOKUP(Table24[[#This Row],[Column1]],'Raw Data'!A:H,8,FALSE)</f>
        <v>43831</v>
      </c>
      <c r="I104" s="26" t="str">
        <f>TEXT(Table24[[#This Row],[Date]],"yyyy/mm/dd")</f>
        <v>2020/01/01</v>
      </c>
      <c r="J104" s="26" t="str">
        <f>SUBSTITUTE(Table24[[#This Row],[Date Text]],"/","-")</f>
        <v>2020-01-01</v>
      </c>
      <c r="K104" s="27" t="str">
        <f>MID(Table24[[#This Row],[Date Text]],6,2)</f>
        <v>01</v>
      </c>
      <c r="L104" s="26" t="str">
        <f>UPPER(LEFT(Table24[[#This Row],[Country]],3))</f>
        <v>IND</v>
      </c>
      <c r="M104" s="28" t="str">
        <f xml:space="preserve"> IF(Table24[[#This Row],[Profit]]&gt;=10000,"&gt;= 10000", IF(Table24[[#This Row],[Profit]]&gt;=5000,"&gt;=  5000",IF(Table24[[#This Row],[Profit]]&gt;=1000,"&gt;=  1000",IF(Table24[[#This Row],[Profit]]&lt;1000,"&lt;=  1000","Invalid"))))</f>
        <v>&gt;=  1000</v>
      </c>
      <c r="N104" s="28" t="str">
        <f xml:space="preserve"> IF(Table24[[#This Row],[Quantity]]&gt;=4000,"&gt;=  4000", IF(Table24[[#This Row],[Quantity]]&gt;=2000,"&gt;=  2000",IF(Table24[[#This Row],[Quantity]]&gt;=1000,"&gt;= 1000",IF(Table24[[#This Row],[Quantity]]&lt;=1000,"&lt;= 1000","Invalid"))))</f>
        <v>&lt;= 1000</v>
      </c>
      <c r="O104" s="28" t="str">
        <f>TRIM(Table24[[#This Row],[Product]])</f>
        <v>White Chocolate Macadamia Nut</v>
      </c>
    </row>
    <row r="105" spans="1:15" x14ac:dyDescent="0.2">
      <c r="A105" s="21" t="s">
        <v>8</v>
      </c>
      <c r="B105" s="22" t="s">
        <v>14</v>
      </c>
      <c r="C105" s="23">
        <v>1808</v>
      </c>
      <c r="D105" s="24">
        <v>10848</v>
      </c>
      <c r="E105" s="24">
        <v>4972</v>
      </c>
      <c r="F105" s="24">
        <v>5876</v>
      </c>
      <c r="G105" s="24" t="str">
        <f>CONCATENATE(Table24[[#This Row],[Country]],Table24[[#This Row],[Product]],Table24[[#This Row],[Quantity]],Table24[[#This Row],[Revenue]],Table24[[#This Row],[Cost]])</f>
        <v>IndiaWhite Chocolate Macadamia Nut1808108484972</v>
      </c>
      <c r="H105" s="25">
        <f>VLOOKUP(Table24[[#This Row],[Column1]],'Raw Data'!A:H,8,FALSE)</f>
        <v>44136</v>
      </c>
      <c r="I105" s="26" t="str">
        <f>TEXT(Table24[[#This Row],[Date]],"yyyy/mm/dd")</f>
        <v>2020/11/01</v>
      </c>
      <c r="J105" s="26" t="str">
        <f>SUBSTITUTE(Table24[[#This Row],[Date Text]],"/","-")</f>
        <v>2020-11-01</v>
      </c>
      <c r="K105" s="27" t="str">
        <f>MID(Table24[[#This Row],[Date Text]],6,2)</f>
        <v>11</v>
      </c>
      <c r="L105" s="26" t="str">
        <f>UPPER(LEFT(Table24[[#This Row],[Country]],3))</f>
        <v>IND</v>
      </c>
      <c r="M105" s="28" t="str">
        <f xml:space="preserve"> IF(Table24[[#This Row],[Profit]]&gt;=10000,"&gt;= 10000", IF(Table24[[#This Row],[Profit]]&gt;=5000,"&gt;=  5000",IF(Table24[[#This Row],[Profit]]&gt;=1000,"&gt;=  1000",IF(Table24[[#This Row],[Profit]]&lt;1000,"&lt;=  1000","Invalid"))))</f>
        <v>&gt;=  5000</v>
      </c>
      <c r="N105" s="28" t="str">
        <f xml:space="preserve"> IF(Table24[[#This Row],[Quantity]]&gt;=4000,"&gt;=  4000", IF(Table24[[#This Row],[Quantity]]&gt;=2000,"&gt;=  2000",IF(Table24[[#This Row],[Quantity]]&gt;=1000,"&gt;= 1000",IF(Table24[[#This Row],[Quantity]]&lt;=1000,"&lt;= 1000","Invalid"))))</f>
        <v>&gt;= 1000</v>
      </c>
      <c r="O105" s="28" t="str">
        <f>TRIM(Table24[[#This Row],[Product]])</f>
        <v>White Chocolate Macadamia Nut</v>
      </c>
    </row>
    <row r="106" spans="1:15" x14ac:dyDescent="0.2">
      <c r="A106" s="21" t="s">
        <v>8</v>
      </c>
      <c r="B106" s="22" t="s">
        <v>14</v>
      </c>
      <c r="C106" s="23">
        <v>2632</v>
      </c>
      <c r="D106" s="24">
        <v>15792</v>
      </c>
      <c r="E106" s="24">
        <v>7238</v>
      </c>
      <c r="F106" s="24">
        <v>8554</v>
      </c>
      <c r="G106" s="24" t="str">
        <f>CONCATENATE(Table24[[#This Row],[Country]],Table24[[#This Row],[Product]],Table24[[#This Row],[Quantity]],Table24[[#This Row],[Revenue]],Table24[[#This Row],[Cost]])</f>
        <v>IndiaWhite Chocolate Macadamia Nut2632157927238</v>
      </c>
      <c r="H106" s="25">
        <f>VLOOKUP(Table24[[#This Row],[Column1]],'Raw Data'!A:H,8,FALSE)</f>
        <v>43983</v>
      </c>
      <c r="I106" s="26" t="str">
        <f>TEXT(Table24[[#This Row],[Date]],"yyyy/mm/dd")</f>
        <v>2020/06/01</v>
      </c>
      <c r="J106" s="26" t="str">
        <f>SUBSTITUTE(Table24[[#This Row],[Date Text]],"/","-")</f>
        <v>2020-06-01</v>
      </c>
      <c r="K106" s="27" t="str">
        <f>MID(Table24[[#This Row],[Date Text]],6,2)</f>
        <v>06</v>
      </c>
      <c r="L106" s="26" t="str">
        <f>UPPER(LEFT(Table24[[#This Row],[Country]],3))</f>
        <v>IND</v>
      </c>
      <c r="M106" s="28" t="str">
        <f xml:space="preserve"> IF(Table24[[#This Row],[Profit]]&gt;=10000,"&gt;= 10000", IF(Table24[[#This Row],[Profit]]&gt;=5000,"&gt;=  5000",IF(Table24[[#This Row],[Profit]]&gt;=1000,"&gt;=  1000",IF(Table24[[#This Row],[Profit]]&lt;1000,"&lt;=  1000","Invalid"))))</f>
        <v>&gt;=  5000</v>
      </c>
      <c r="N106" s="28" t="str">
        <f xml:space="preserve"> IF(Table24[[#This Row],[Quantity]]&gt;=4000,"&gt;=  4000", IF(Table24[[#This Row],[Quantity]]&gt;=2000,"&gt;=  2000",IF(Table24[[#This Row],[Quantity]]&gt;=1000,"&gt;= 1000",IF(Table24[[#This Row],[Quantity]]&lt;=1000,"&lt;= 1000","Invalid"))))</f>
        <v>&gt;=  2000</v>
      </c>
      <c r="O106" s="28" t="str">
        <f>TRIM(Table24[[#This Row],[Product]])</f>
        <v>White Chocolate Macadamia Nut</v>
      </c>
    </row>
    <row r="107" spans="1:15" x14ac:dyDescent="0.2">
      <c r="A107" s="21" t="s">
        <v>15</v>
      </c>
      <c r="B107" s="22" t="s">
        <v>9</v>
      </c>
      <c r="C107" s="23">
        <v>3945</v>
      </c>
      <c r="D107" s="24">
        <v>19725</v>
      </c>
      <c r="E107" s="24">
        <v>7890</v>
      </c>
      <c r="F107" s="24">
        <v>11835</v>
      </c>
      <c r="G107" s="24" t="str">
        <f>CONCATENATE(Table24[[#This Row],[Country]],Table24[[#This Row],[Product]],Table24[[#This Row],[Quantity]],Table24[[#This Row],[Revenue]],Table24[[#This Row],[Cost]])</f>
        <v>United KingdomChocolate Chip3945197257890</v>
      </c>
      <c r="H107" s="25">
        <f>VLOOKUP(Table24[[#This Row],[Column1]],'Raw Data'!A:H,8,FALSE)</f>
        <v>43831</v>
      </c>
      <c r="I107" s="26" t="str">
        <f>TEXT(Table24[[#This Row],[Date]],"yyyy/mm/dd")</f>
        <v>2020/01/01</v>
      </c>
      <c r="J107" s="26" t="str">
        <f>SUBSTITUTE(Table24[[#This Row],[Date Text]],"/","-")</f>
        <v>2020-01-01</v>
      </c>
      <c r="K107" s="27" t="str">
        <f>MID(Table24[[#This Row],[Date Text]],6,2)</f>
        <v>01</v>
      </c>
      <c r="L107" s="26" t="str">
        <f>UPPER(LEFT(Table24[[#This Row],[Country]],3))</f>
        <v>UNI</v>
      </c>
      <c r="M107" s="28" t="str">
        <f xml:space="preserve"> IF(Table24[[#This Row],[Profit]]&gt;=10000,"&gt;= 10000", IF(Table24[[#This Row],[Profit]]&gt;=5000,"&gt;=  5000",IF(Table24[[#This Row],[Profit]]&gt;=1000,"&gt;=  1000",IF(Table24[[#This Row],[Profit]]&lt;1000,"&lt;=  1000","Invalid"))))</f>
        <v>&gt;= 10000</v>
      </c>
      <c r="N107" s="28" t="str">
        <f xml:space="preserve"> IF(Table24[[#This Row],[Quantity]]&gt;=4000,"&gt;=  4000", IF(Table24[[#This Row],[Quantity]]&gt;=2000,"&gt;=  2000",IF(Table24[[#This Row],[Quantity]]&gt;=1000,"&gt;= 1000",IF(Table24[[#This Row],[Quantity]]&lt;=1000,"&lt;= 1000","Invalid"))))</f>
        <v>&gt;=  2000</v>
      </c>
      <c r="O107" s="28" t="str">
        <f>TRIM(Table24[[#This Row],[Product]])</f>
        <v>Chocolate Chip</v>
      </c>
    </row>
    <row r="108" spans="1:15" x14ac:dyDescent="0.2">
      <c r="A108" s="21" t="s">
        <v>15</v>
      </c>
      <c r="B108" s="22" t="s">
        <v>9</v>
      </c>
      <c r="C108" s="23">
        <v>2296</v>
      </c>
      <c r="D108" s="24">
        <v>11480</v>
      </c>
      <c r="E108" s="24">
        <v>4592</v>
      </c>
      <c r="F108" s="24">
        <v>6888</v>
      </c>
      <c r="G108" s="24" t="str">
        <f>CONCATENATE(Table24[[#This Row],[Country]],Table24[[#This Row],[Product]],Table24[[#This Row],[Quantity]],Table24[[#This Row],[Revenue]],Table24[[#This Row],[Cost]])</f>
        <v>United KingdomChocolate Chip2296114804592</v>
      </c>
      <c r="H108" s="25">
        <f>VLOOKUP(Table24[[#This Row],[Column1]],'Raw Data'!A:H,8,FALSE)</f>
        <v>43862</v>
      </c>
      <c r="I108" s="26" t="str">
        <f>TEXT(Table24[[#This Row],[Date]],"yyyy/mm/dd")</f>
        <v>2020/02/01</v>
      </c>
      <c r="J108" s="26" t="str">
        <f>SUBSTITUTE(Table24[[#This Row],[Date Text]],"/","-")</f>
        <v>2020-02-01</v>
      </c>
      <c r="K108" s="27" t="str">
        <f>MID(Table24[[#This Row],[Date Text]],6,2)</f>
        <v>02</v>
      </c>
      <c r="L108" s="26" t="str">
        <f>UPPER(LEFT(Table24[[#This Row],[Country]],3))</f>
        <v>UNI</v>
      </c>
      <c r="M108" s="28" t="str">
        <f xml:space="preserve"> IF(Table24[[#This Row],[Profit]]&gt;=10000,"&gt;= 10000", IF(Table24[[#This Row],[Profit]]&gt;=5000,"&gt;=  5000",IF(Table24[[#This Row],[Profit]]&gt;=1000,"&gt;=  1000",IF(Table24[[#This Row],[Profit]]&lt;1000,"&lt;=  1000","Invalid"))))</f>
        <v>&gt;=  5000</v>
      </c>
      <c r="N108" s="28" t="str">
        <f xml:space="preserve"> IF(Table24[[#This Row],[Quantity]]&gt;=4000,"&gt;=  4000", IF(Table24[[#This Row],[Quantity]]&gt;=2000,"&gt;=  2000",IF(Table24[[#This Row],[Quantity]]&gt;=1000,"&gt;= 1000",IF(Table24[[#This Row],[Quantity]]&lt;=1000,"&lt;= 1000","Invalid"))))</f>
        <v>&gt;=  2000</v>
      </c>
      <c r="O108" s="28" t="str">
        <f>TRIM(Table24[[#This Row],[Product]])</f>
        <v>Chocolate Chip</v>
      </c>
    </row>
    <row r="109" spans="1:15" x14ac:dyDescent="0.2">
      <c r="A109" s="21" t="s">
        <v>15</v>
      </c>
      <c r="B109" s="22" t="s">
        <v>9</v>
      </c>
      <c r="C109" s="23">
        <v>1030</v>
      </c>
      <c r="D109" s="24">
        <v>5150</v>
      </c>
      <c r="E109" s="24">
        <v>2060</v>
      </c>
      <c r="F109" s="24">
        <v>3090</v>
      </c>
      <c r="G109" s="24" t="str">
        <f>CONCATENATE(Table24[[#This Row],[Country]],Table24[[#This Row],[Product]],Table24[[#This Row],[Quantity]],Table24[[#This Row],[Revenue]],Table24[[#This Row],[Cost]])</f>
        <v>United KingdomChocolate Chip103051502060</v>
      </c>
      <c r="H109" s="25">
        <f>VLOOKUP(Table24[[#This Row],[Column1]],'Raw Data'!A:H,8,FALSE)</f>
        <v>43952</v>
      </c>
      <c r="I109" s="26" t="str">
        <f>TEXT(Table24[[#This Row],[Date]],"yyyy/mm/dd")</f>
        <v>2020/05/01</v>
      </c>
      <c r="J109" s="26" t="str">
        <f>SUBSTITUTE(Table24[[#This Row],[Date Text]],"/","-")</f>
        <v>2020-05-01</v>
      </c>
      <c r="K109" s="27" t="str">
        <f>MID(Table24[[#This Row],[Date Text]],6,2)</f>
        <v>05</v>
      </c>
      <c r="L109" s="26" t="str">
        <f>UPPER(LEFT(Table24[[#This Row],[Country]],3))</f>
        <v>UNI</v>
      </c>
      <c r="M109" s="28" t="str">
        <f xml:space="preserve"> IF(Table24[[#This Row],[Profit]]&gt;=10000,"&gt;= 10000", IF(Table24[[#This Row],[Profit]]&gt;=5000,"&gt;=  5000",IF(Table24[[#This Row],[Profit]]&gt;=1000,"&gt;=  1000",IF(Table24[[#This Row],[Profit]]&lt;1000,"&lt;=  1000","Invalid"))))</f>
        <v>&gt;=  1000</v>
      </c>
      <c r="N109" s="28" t="str">
        <f xml:space="preserve"> IF(Table24[[#This Row],[Quantity]]&gt;=4000,"&gt;=  4000", IF(Table24[[#This Row],[Quantity]]&gt;=2000,"&gt;=  2000",IF(Table24[[#This Row],[Quantity]]&gt;=1000,"&gt;= 1000",IF(Table24[[#This Row],[Quantity]]&lt;=1000,"&lt;= 1000","Invalid"))))</f>
        <v>&gt;= 1000</v>
      </c>
      <c r="O109" s="28" t="str">
        <f>TRIM(Table24[[#This Row],[Product]])</f>
        <v>Chocolate Chip</v>
      </c>
    </row>
    <row r="110" spans="1:15" x14ac:dyDescent="0.2">
      <c r="A110" s="21" t="s">
        <v>15</v>
      </c>
      <c r="B110" s="22" t="s">
        <v>9</v>
      </c>
      <c r="C110" s="23">
        <v>787</v>
      </c>
      <c r="D110" s="24">
        <v>3935</v>
      </c>
      <c r="E110" s="24">
        <v>1574</v>
      </c>
      <c r="F110" s="24">
        <v>2361</v>
      </c>
      <c r="G110" s="24" t="str">
        <f>CONCATENATE(Table24[[#This Row],[Country]],Table24[[#This Row],[Product]],Table24[[#This Row],[Quantity]],Table24[[#This Row],[Revenue]],Table24[[#This Row],[Cost]])</f>
        <v>United KingdomChocolate Chip78739351574</v>
      </c>
      <c r="H110" s="25">
        <f>VLOOKUP(Table24[[#This Row],[Column1]],'Raw Data'!A:H,8,FALSE)</f>
        <v>43983</v>
      </c>
      <c r="I110" s="26" t="str">
        <f>TEXT(Table24[[#This Row],[Date]],"yyyy/mm/dd")</f>
        <v>2020/06/01</v>
      </c>
      <c r="J110" s="26" t="str">
        <f>SUBSTITUTE(Table24[[#This Row],[Date Text]],"/","-")</f>
        <v>2020-06-01</v>
      </c>
      <c r="K110" s="27" t="str">
        <f>MID(Table24[[#This Row],[Date Text]],6,2)</f>
        <v>06</v>
      </c>
      <c r="L110" s="26" t="str">
        <f>UPPER(LEFT(Table24[[#This Row],[Country]],3))</f>
        <v>UNI</v>
      </c>
      <c r="M110" s="28" t="str">
        <f xml:space="preserve"> IF(Table24[[#This Row],[Profit]]&gt;=10000,"&gt;= 10000", IF(Table24[[#This Row],[Profit]]&gt;=5000,"&gt;=  5000",IF(Table24[[#This Row],[Profit]]&gt;=1000,"&gt;=  1000",IF(Table24[[#This Row],[Profit]]&lt;1000,"&lt;=  1000","Invalid"))))</f>
        <v>&gt;=  1000</v>
      </c>
      <c r="N110" s="28" t="str">
        <f xml:space="preserve"> IF(Table24[[#This Row],[Quantity]]&gt;=4000,"&gt;=  4000", IF(Table24[[#This Row],[Quantity]]&gt;=2000,"&gt;=  2000",IF(Table24[[#This Row],[Quantity]]&gt;=1000,"&gt;= 1000",IF(Table24[[#This Row],[Quantity]]&lt;=1000,"&lt;= 1000","Invalid"))))</f>
        <v>&lt;= 1000</v>
      </c>
      <c r="O110" s="28" t="str">
        <f>TRIM(Table24[[#This Row],[Product]])</f>
        <v>Chocolate Chip</v>
      </c>
    </row>
    <row r="111" spans="1:15" x14ac:dyDescent="0.2">
      <c r="A111" s="21" t="s">
        <v>15</v>
      </c>
      <c r="B111" s="22" t="s">
        <v>9</v>
      </c>
      <c r="C111" s="23">
        <v>2155</v>
      </c>
      <c r="D111" s="24">
        <v>10775</v>
      </c>
      <c r="E111" s="24">
        <v>4310</v>
      </c>
      <c r="F111" s="24">
        <v>6465</v>
      </c>
      <c r="G111" s="24" t="str">
        <f>CONCATENATE(Table24[[#This Row],[Country]],Table24[[#This Row],[Product]],Table24[[#This Row],[Quantity]],Table24[[#This Row],[Revenue]],Table24[[#This Row],[Cost]])</f>
        <v>United KingdomChocolate Chip2155107754310</v>
      </c>
      <c r="H111" s="25">
        <f>VLOOKUP(Table24[[#This Row],[Column1]],'Raw Data'!A:H,8,FALSE)</f>
        <v>44166</v>
      </c>
      <c r="I111" s="26" t="str">
        <f>TEXT(Table24[[#This Row],[Date]],"yyyy/mm/dd")</f>
        <v>2020/12/01</v>
      </c>
      <c r="J111" s="26" t="str">
        <f>SUBSTITUTE(Table24[[#This Row],[Date Text]],"/","-")</f>
        <v>2020-12-01</v>
      </c>
      <c r="K111" s="27" t="str">
        <f>MID(Table24[[#This Row],[Date Text]],6,2)</f>
        <v>12</v>
      </c>
      <c r="L111" s="26" t="str">
        <f>UPPER(LEFT(Table24[[#This Row],[Country]],3))</f>
        <v>UNI</v>
      </c>
      <c r="M111" s="28" t="str">
        <f xml:space="preserve"> IF(Table24[[#This Row],[Profit]]&gt;=10000,"&gt;= 10000", IF(Table24[[#This Row],[Profit]]&gt;=5000,"&gt;=  5000",IF(Table24[[#This Row],[Profit]]&gt;=1000,"&gt;=  1000",IF(Table24[[#This Row],[Profit]]&lt;1000,"&lt;=  1000","Invalid"))))</f>
        <v>&gt;=  5000</v>
      </c>
      <c r="N111" s="28" t="str">
        <f xml:space="preserve"> IF(Table24[[#This Row],[Quantity]]&gt;=4000,"&gt;=  4000", IF(Table24[[#This Row],[Quantity]]&gt;=2000,"&gt;=  2000",IF(Table24[[#This Row],[Quantity]]&gt;=1000,"&gt;= 1000",IF(Table24[[#This Row],[Quantity]]&lt;=1000,"&lt;= 1000","Invalid"))))</f>
        <v>&gt;=  2000</v>
      </c>
      <c r="O111" s="28" t="str">
        <f>TRIM(Table24[[#This Row],[Product]])</f>
        <v>Chocolate Chip</v>
      </c>
    </row>
    <row r="112" spans="1:15" x14ac:dyDescent="0.2">
      <c r="A112" s="21" t="s">
        <v>15</v>
      </c>
      <c r="B112" s="22" t="s">
        <v>9</v>
      </c>
      <c r="C112" s="23">
        <v>918</v>
      </c>
      <c r="D112" s="24">
        <v>4590</v>
      </c>
      <c r="E112" s="24">
        <v>1836</v>
      </c>
      <c r="F112" s="24">
        <v>2754</v>
      </c>
      <c r="G112" s="24" t="str">
        <f>CONCATENATE(Table24[[#This Row],[Country]],Table24[[#This Row],[Product]],Table24[[#This Row],[Quantity]],Table24[[#This Row],[Revenue]],Table24[[#This Row],[Cost]])</f>
        <v>United KingdomChocolate Chip91845901836</v>
      </c>
      <c r="H112" s="25">
        <f>VLOOKUP(Table24[[#This Row],[Column1]],'Raw Data'!A:H,8,FALSE)</f>
        <v>43952</v>
      </c>
      <c r="I112" s="26" t="str">
        <f>TEXT(Table24[[#This Row],[Date]],"yyyy/mm/dd")</f>
        <v>2020/05/01</v>
      </c>
      <c r="J112" s="26" t="str">
        <f>SUBSTITUTE(Table24[[#This Row],[Date Text]],"/","-")</f>
        <v>2020-05-01</v>
      </c>
      <c r="K112" s="27" t="str">
        <f>MID(Table24[[#This Row],[Date Text]],6,2)</f>
        <v>05</v>
      </c>
      <c r="L112" s="26" t="str">
        <f>UPPER(LEFT(Table24[[#This Row],[Country]],3))</f>
        <v>UNI</v>
      </c>
      <c r="M112" s="28" t="str">
        <f xml:space="preserve"> IF(Table24[[#This Row],[Profit]]&gt;=10000,"&gt;= 10000", IF(Table24[[#This Row],[Profit]]&gt;=5000,"&gt;=  5000",IF(Table24[[#This Row],[Profit]]&gt;=1000,"&gt;=  1000",IF(Table24[[#This Row],[Profit]]&lt;1000,"&lt;=  1000","Invalid"))))</f>
        <v>&gt;=  1000</v>
      </c>
      <c r="N112" s="28" t="str">
        <f xml:space="preserve"> IF(Table24[[#This Row],[Quantity]]&gt;=4000,"&gt;=  4000", IF(Table24[[#This Row],[Quantity]]&gt;=2000,"&gt;=  2000",IF(Table24[[#This Row],[Quantity]]&gt;=1000,"&gt;= 1000",IF(Table24[[#This Row],[Quantity]]&lt;=1000,"&lt;= 1000","Invalid"))))</f>
        <v>&lt;= 1000</v>
      </c>
      <c r="O112" s="28" t="str">
        <f>TRIM(Table24[[#This Row],[Product]])</f>
        <v>Chocolate Chip</v>
      </c>
    </row>
    <row r="113" spans="1:15" x14ac:dyDescent="0.2">
      <c r="A113" s="21" t="s">
        <v>15</v>
      </c>
      <c r="B113" s="22" t="s">
        <v>9</v>
      </c>
      <c r="C113" s="23">
        <v>1055</v>
      </c>
      <c r="D113" s="24">
        <v>5275</v>
      </c>
      <c r="E113" s="24">
        <v>2110</v>
      </c>
      <c r="F113" s="24">
        <v>3165</v>
      </c>
      <c r="G113" s="24" t="str">
        <f>CONCATENATE(Table24[[#This Row],[Country]],Table24[[#This Row],[Product]],Table24[[#This Row],[Quantity]],Table24[[#This Row],[Revenue]],Table24[[#This Row],[Cost]])</f>
        <v>United KingdomChocolate Chip105552752110</v>
      </c>
      <c r="H113" s="25">
        <f>VLOOKUP(Table24[[#This Row],[Column1]],'Raw Data'!A:H,8,FALSE)</f>
        <v>44166</v>
      </c>
      <c r="I113" s="26" t="str">
        <f>TEXT(Table24[[#This Row],[Date]],"yyyy/mm/dd")</f>
        <v>2020/12/01</v>
      </c>
      <c r="J113" s="26" t="str">
        <f>SUBSTITUTE(Table24[[#This Row],[Date Text]],"/","-")</f>
        <v>2020-12-01</v>
      </c>
      <c r="K113" s="27" t="str">
        <f>MID(Table24[[#This Row],[Date Text]],6,2)</f>
        <v>12</v>
      </c>
      <c r="L113" s="26" t="str">
        <f>UPPER(LEFT(Table24[[#This Row],[Country]],3))</f>
        <v>UNI</v>
      </c>
      <c r="M113" s="28" t="str">
        <f xml:space="preserve"> IF(Table24[[#This Row],[Profit]]&gt;=10000,"&gt;= 10000", IF(Table24[[#This Row],[Profit]]&gt;=5000,"&gt;=  5000",IF(Table24[[#This Row],[Profit]]&gt;=1000,"&gt;=  1000",IF(Table24[[#This Row],[Profit]]&lt;1000,"&lt;=  1000","Invalid"))))</f>
        <v>&gt;=  1000</v>
      </c>
      <c r="N113" s="28" t="str">
        <f xml:space="preserve"> IF(Table24[[#This Row],[Quantity]]&gt;=4000,"&gt;=  4000", IF(Table24[[#This Row],[Quantity]]&gt;=2000,"&gt;=  2000",IF(Table24[[#This Row],[Quantity]]&gt;=1000,"&gt;= 1000",IF(Table24[[#This Row],[Quantity]]&lt;=1000,"&lt;= 1000","Invalid"))))</f>
        <v>&gt;= 1000</v>
      </c>
      <c r="O113" s="28" t="str">
        <f>TRIM(Table24[[#This Row],[Product]])</f>
        <v>Chocolate Chip</v>
      </c>
    </row>
    <row r="114" spans="1:15" x14ac:dyDescent="0.2">
      <c r="A114" s="21" t="s">
        <v>15</v>
      </c>
      <c r="B114" s="22" t="s">
        <v>9</v>
      </c>
      <c r="C114" s="23">
        <v>2435</v>
      </c>
      <c r="D114" s="24">
        <v>12175</v>
      </c>
      <c r="E114" s="24">
        <v>4870</v>
      </c>
      <c r="F114" s="24">
        <v>7305</v>
      </c>
      <c r="G114" s="24" t="str">
        <f>CONCATENATE(Table24[[#This Row],[Country]],Table24[[#This Row],[Product]],Table24[[#This Row],[Quantity]],Table24[[#This Row],[Revenue]],Table24[[#This Row],[Cost]])</f>
        <v>United KingdomChocolate Chip2435121754870</v>
      </c>
      <c r="H114" s="25">
        <f>VLOOKUP(Table24[[#This Row],[Column1]],'Raw Data'!A:H,8,FALSE)</f>
        <v>43831</v>
      </c>
      <c r="I114" s="26" t="str">
        <f>TEXT(Table24[[#This Row],[Date]],"yyyy/mm/dd")</f>
        <v>2020/01/01</v>
      </c>
      <c r="J114" s="26" t="str">
        <f>SUBSTITUTE(Table24[[#This Row],[Date Text]],"/","-")</f>
        <v>2020-01-01</v>
      </c>
      <c r="K114" s="27" t="str">
        <f>MID(Table24[[#This Row],[Date Text]],6,2)</f>
        <v>01</v>
      </c>
      <c r="L114" s="26" t="str">
        <f>UPPER(LEFT(Table24[[#This Row],[Country]],3))</f>
        <v>UNI</v>
      </c>
      <c r="M114" s="28" t="str">
        <f xml:space="preserve"> IF(Table24[[#This Row],[Profit]]&gt;=10000,"&gt;= 10000", IF(Table24[[#This Row],[Profit]]&gt;=5000,"&gt;=  5000",IF(Table24[[#This Row],[Profit]]&gt;=1000,"&gt;=  1000",IF(Table24[[#This Row],[Profit]]&lt;1000,"&lt;=  1000","Invalid"))))</f>
        <v>&gt;=  5000</v>
      </c>
      <c r="N114" s="28" t="str">
        <f xml:space="preserve"> IF(Table24[[#This Row],[Quantity]]&gt;=4000,"&gt;=  4000", IF(Table24[[#This Row],[Quantity]]&gt;=2000,"&gt;=  2000",IF(Table24[[#This Row],[Quantity]]&gt;=1000,"&gt;= 1000",IF(Table24[[#This Row],[Quantity]]&lt;=1000,"&lt;= 1000","Invalid"))))</f>
        <v>&gt;=  2000</v>
      </c>
      <c r="O114" s="28" t="str">
        <f>TRIM(Table24[[#This Row],[Product]])</f>
        <v>Chocolate Chip</v>
      </c>
    </row>
    <row r="115" spans="1:15" x14ac:dyDescent="0.2">
      <c r="A115" s="21" t="s">
        <v>15</v>
      </c>
      <c r="B115" s="22" t="s">
        <v>9</v>
      </c>
      <c r="C115" s="23">
        <v>1901</v>
      </c>
      <c r="D115" s="24">
        <v>9505</v>
      </c>
      <c r="E115" s="24">
        <v>3802</v>
      </c>
      <c r="F115" s="24">
        <v>5703</v>
      </c>
      <c r="G115" s="24" t="str">
        <f>CONCATENATE(Table24[[#This Row],[Country]],Table24[[#This Row],[Product]],Table24[[#This Row],[Quantity]],Table24[[#This Row],[Revenue]],Table24[[#This Row],[Cost]])</f>
        <v>United KingdomChocolate Chip190195053802</v>
      </c>
      <c r="H115" s="25">
        <f>VLOOKUP(Table24[[#This Row],[Column1]],'Raw Data'!A:H,8,FALSE)</f>
        <v>43983</v>
      </c>
      <c r="I115" s="26" t="str">
        <f>TEXT(Table24[[#This Row],[Date]],"yyyy/mm/dd")</f>
        <v>2020/06/01</v>
      </c>
      <c r="J115" s="26" t="str">
        <f>SUBSTITUTE(Table24[[#This Row],[Date Text]],"/","-")</f>
        <v>2020-06-01</v>
      </c>
      <c r="K115" s="27" t="str">
        <f>MID(Table24[[#This Row],[Date Text]],6,2)</f>
        <v>06</v>
      </c>
      <c r="L115" s="26" t="str">
        <f>UPPER(LEFT(Table24[[#This Row],[Country]],3))</f>
        <v>UNI</v>
      </c>
      <c r="M115" s="28" t="str">
        <f xml:space="preserve"> IF(Table24[[#This Row],[Profit]]&gt;=10000,"&gt;= 10000", IF(Table24[[#This Row],[Profit]]&gt;=5000,"&gt;=  5000",IF(Table24[[#This Row],[Profit]]&gt;=1000,"&gt;=  1000",IF(Table24[[#This Row],[Profit]]&lt;1000,"&lt;=  1000","Invalid"))))</f>
        <v>&gt;=  5000</v>
      </c>
      <c r="N115" s="28" t="str">
        <f xml:space="preserve"> IF(Table24[[#This Row],[Quantity]]&gt;=4000,"&gt;=  4000", IF(Table24[[#This Row],[Quantity]]&gt;=2000,"&gt;=  2000",IF(Table24[[#This Row],[Quantity]]&gt;=1000,"&gt;= 1000",IF(Table24[[#This Row],[Quantity]]&lt;=1000,"&lt;= 1000","Invalid"))))</f>
        <v>&gt;= 1000</v>
      </c>
      <c r="O115" s="28" t="str">
        <f>TRIM(Table24[[#This Row],[Product]])</f>
        <v>Chocolate Chip</v>
      </c>
    </row>
    <row r="116" spans="1:15" x14ac:dyDescent="0.2">
      <c r="A116" s="21" t="s">
        <v>15</v>
      </c>
      <c r="B116" s="22" t="s">
        <v>9</v>
      </c>
      <c r="C116" s="23">
        <v>1287</v>
      </c>
      <c r="D116" s="24">
        <v>6435</v>
      </c>
      <c r="E116" s="24">
        <v>2574</v>
      </c>
      <c r="F116" s="24">
        <v>3861</v>
      </c>
      <c r="G116" s="24" t="str">
        <f>CONCATENATE(Table24[[#This Row],[Country]],Table24[[#This Row],[Product]],Table24[[#This Row],[Quantity]],Table24[[#This Row],[Revenue]],Table24[[#This Row],[Cost]])</f>
        <v>United KingdomChocolate Chip128764352574</v>
      </c>
      <c r="H116" s="25">
        <f>VLOOKUP(Table24[[#This Row],[Column1]],'Raw Data'!A:H,8,FALSE)</f>
        <v>44166</v>
      </c>
      <c r="I116" s="26" t="str">
        <f>TEXT(Table24[[#This Row],[Date]],"yyyy/mm/dd")</f>
        <v>2020/12/01</v>
      </c>
      <c r="J116" s="26" t="str">
        <f>SUBSTITUTE(Table24[[#This Row],[Date Text]],"/","-")</f>
        <v>2020-12-01</v>
      </c>
      <c r="K116" s="27" t="str">
        <f>MID(Table24[[#This Row],[Date Text]],6,2)</f>
        <v>12</v>
      </c>
      <c r="L116" s="26" t="str">
        <f>UPPER(LEFT(Table24[[#This Row],[Country]],3))</f>
        <v>UNI</v>
      </c>
      <c r="M116" s="28" t="str">
        <f xml:space="preserve"> IF(Table24[[#This Row],[Profit]]&gt;=10000,"&gt;= 10000", IF(Table24[[#This Row],[Profit]]&gt;=5000,"&gt;=  5000",IF(Table24[[#This Row],[Profit]]&gt;=1000,"&gt;=  1000",IF(Table24[[#This Row],[Profit]]&lt;1000,"&lt;=  1000","Invalid"))))</f>
        <v>&gt;=  1000</v>
      </c>
      <c r="N116" s="28" t="str">
        <f xml:space="preserve"> IF(Table24[[#This Row],[Quantity]]&gt;=4000,"&gt;=  4000", IF(Table24[[#This Row],[Quantity]]&gt;=2000,"&gt;=  2000",IF(Table24[[#This Row],[Quantity]]&gt;=1000,"&gt;= 1000",IF(Table24[[#This Row],[Quantity]]&lt;=1000,"&lt;= 1000","Invalid"))))</f>
        <v>&gt;= 1000</v>
      </c>
      <c r="O116" s="28" t="str">
        <f>TRIM(Table24[[#This Row],[Product]])</f>
        <v>Chocolate Chip</v>
      </c>
    </row>
    <row r="117" spans="1:15" x14ac:dyDescent="0.2">
      <c r="A117" s="21" t="s">
        <v>15</v>
      </c>
      <c r="B117" s="22" t="s">
        <v>9</v>
      </c>
      <c r="C117" s="23">
        <v>2988</v>
      </c>
      <c r="D117" s="24">
        <v>14940</v>
      </c>
      <c r="E117" s="24">
        <v>5976</v>
      </c>
      <c r="F117" s="24">
        <v>8964</v>
      </c>
      <c r="G117" s="24" t="str">
        <f>CONCATENATE(Table24[[#This Row],[Country]],Table24[[#This Row],[Product]],Table24[[#This Row],[Quantity]],Table24[[#This Row],[Revenue]],Table24[[#This Row],[Cost]])</f>
        <v>United KingdomChocolate Chip2988149405976</v>
      </c>
      <c r="H117" s="25">
        <f>VLOOKUP(Table24[[#This Row],[Column1]],'Raw Data'!A:H,8,FALSE)</f>
        <v>44013</v>
      </c>
      <c r="I117" s="26" t="str">
        <f>TEXT(Table24[[#This Row],[Date]],"yyyy/mm/dd")</f>
        <v>2020/07/01</v>
      </c>
      <c r="J117" s="26" t="str">
        <f>SUBSTITUTE(Table24[[#This Row],[Date Text]],"/","-")</f>
        <v>2020-07-01</v>
      </c>
      <c r="K117" s="27" t="str">
        <f>MID(Table24[[#This Row],[Date Text]],6,2)</f>
        <v>07</v>
      </c>
      <c r="L117" s="26" t="str">
        <f>UPPER(LEFT(Table24[[#This Row],[Country]],3))</f>
        <v>UNI</v>
      </c>
      <c r="M117" s="28" t="str">
        <f xml:space="preserve"> IF(Table24[[#This Row],[Profit]]&gt;=10000,"&gt;= 10000", IF(Table24[[#This Row],[Profit]]&gt;=5000,"&gt;=  5000",IF(Table24[[#This Row],[Profit]]&gt;=1000,"&gt;=  1000",IF(Table24[[#This Row],[Profit]]&lt;1000,"&lt;=  1000","Invalid"))))</f>
        <v>&gt;=  5000</v>
      </c>
      <c r="N117" s="28" t="str">
        <f xml:space="preserve"> IF(Table24[[#This Row],[Quantity]]&gt;=4000,"&gt;=  4000", IF(Table24[[#This Row],[Quantity]]&gt;=2000,"&gt;=  2000",IF(Table24[[#This Row],[Quantity]]&gt;=1000,"&gt;= 1000",IF(Table24[[#This Row],[Quantity]]&lt;=1000,"&lt;= 1000","Invalid"))))</f>
        <v>&gt;=  2000</v>
      </c>
      <c r="O117" s="28" t="str">
        <f>TRIM(Table24[[#This Row],[Product]])</f>
        <v>Chocolate Chip</v>
      </c>
    </row>
    <row r="118" spans="1:15" x14ac:dyDescent="0.2">
      <c r="A118" s="21" t="s">
        <v>15</v>
      </c>
      <c r="B118" s="22" t="s">
        <v>9</v>
      </c>
      <c r="C118" s="23">
        <v>1303</v>
      </c>
      <c r="D118" s="24">
        <v>6515</v>
      </c>
      <c r="E118" s="24">
        <v>2606</v>
      </c>
      <c r="F118" s="24">
        <v>3909</v>
      </c>
      <c r="G118" s="24" t="str">
        <f>CONCATENATE(Table24[[#This Row],[Country]],Table24[[#This Row],[Product]],Table24[[#This Row],[Quantity]],Table24[[#This Row],[Revenue]],Table24[[#This Row],[Cost]])</f>
        <v>United KingdomChocolate Chip130365152606</v>
      </c>
      <c r="H118" s="25">
        <f>VLOOKUP(Table24[[#This Row],[Column1]],'Raw Data'!A:H,8,FALSE)</f>
        <v>43862</v>
      </c>
      <c r="I118" s="26" t="str">
        <f>TEXT(Table24[[#This Row],[Date]],"yyyy/mm/dd")</f>
        <v>2020/02/01</v>
      </c>
      <c r="J118" s="26" t="str">
        <f>SUBSTITUTE(Table24[[#This Row],[Date Text]],"/","-")</f>
        <v>2020-02-01</v>
      </c>
      <c r="K118" s="27" t="str">
        <f>MID(Table24[[#This Row],[Date Text]],6,2)</f>
        <v>02</v>
      </c>
      <c r="L118" s="26" t="str">
        <f>UPPER(LEFT(Table24[[#This Row],[Country]],3))</f>
        <v>UNI</v>
      </c>
      <c r="M118" s="28" t="str">
        <f xml:space="preserve"> IF(Table24[[#This Row],[Profit]]&gt;=10000,"&gt;= 10000", IF(Table24[[#This Row],[Profit]]&gt;=5000,"&gt;=  5000",IF(Table24[[#This Row],[Profit]]&gt;=1000,"&gt;=  1000",IF(Table24[[#This Row],[Profit]]&lt;1000,"&lt;=  1000","Invalid"))))</f>
        <v>&gt;=  1000</v>
      </c>
      <c r="N118" s="28" t="str">
        <f xml:space="preserve"> IF(Table24[[#This Row],[Quantity]]&gt;=4000,"&gt;=  4000", IF(Table24[[#This Row],[Quantity]]&gt;=2000,"&gt;=  2000",IF(Table24[[#This Row],[Quantity]]&gt;=1000,"&gt;= 1000",IF(Table24[[#This Row],[Quantity]]&lt;=1000,"&lt;= 1000","Invalid"))))</f>
        <v>&gt;= 1000</v>
      </c>
      <c r="O118" s="28" t="str">
        <f>TRIM(Table24[[#This Row],[Product]])</f>
        <v>Chocolate Chip</v>
      </c>
    </row>
    <row r="119" spans="1:15" x14ac:dyDescent="0.2">
      <c r="A119" s="21" t="s">
        <v>15</v>
      </c>
      <c r="B119" s="22" t="s">
        <v>9</v>
      </c>
      <c r="C119" s="23">
        <v>2385</v>
      </c>
      <c r="D119" s="24">
        <v>11925</v>
      </c>
      <c r="E119" s="24">
        <v>4770</v>
      </c>
      <c r="F119" s="24">
        <v>7155</v>
      </c>
      <c r="G119" s="24" t="str">
        <f>CONCATENATE(Table24[[#This Row],[Country]],Table24[[#This Row],[Product]],Table24[[#This Row],[Quantity]],Table24[[#This Row],[Revenue]],Table24[[#This Row],[Cost]])</f>
        <v>United KingdomChocolate Chip2385119254770</v>
      </c>
      <c r="H119" s="25">
        <f>VLOOKUP(Table24[[#This Row],[Column1]],'Raw Data'!A:H,8,FALSE)</f>
        <v>43891</v>
      </c>
      <c r="I119" s="26" t="str">
        <f>TEXT(Table24[[#This Row],[Date]],"yyyy/mm/dd")</f>
        <v>2020/03/01</v>
      </c>
      <c r="J119" s="26" t="str">
        <f>SUBSTITUTE(Table24[[#This Row],[Date Text]],"/","-")</f>
        <v>2020-03-01</v>
      </c>
      <c r="K119" s="27" t="str">
        <f>MID(Table24[[#This Row],[Date Text]],6,2)</f>
        <v>03</v>
      </c>
      <c r="L119" s="26" t="str">
        <f>UPPER(LEFT(Table24[[#This Row],[Country]],3))</f>
        <v>UNI</v>
      </c>
      <c r="M119" s="28" t="str">
        <f xml:space="preserve"> IF(Table24[[#This Row],[Profit]]&gt;=10000,"&gt;= 10000", IF(Table24[[#This Row],[Profit]]&gt;=5000,"&gt;=  5000",IF(Table24[[#This Row],[Profit]]&gt;=1000,"&gt;=  1000",IF(Table24[[#This Row],[Profit]]&lt;1000,"&lt;=  1000","Invalid"))))</f>
        <v>&gt;=  5000</v>
      </c>
      <c r="N119" s="28" t="str">
        <f xml:space="preserve"> IF(Table24[[#This Row],[Quantity]]&gt;=4000,"&gt;=  4000", IF(Table24[[#This Row],[Quantity]]&gt;=2000,"&gt;=  2000",IF(Table24[[#This Row],[Quantity]]&gt;=1000,"&gt;= 1000",IF(Table24[[#This Row],[Quantity]]&lt;=1000,"&lt;= 1000","Invalid"))))</f>
        <v>&gt;=  2000</v>
      </c>
      <c r="O119" s="28" t="str">
        <f>TRIM(Table24[[#This Row],[Product]])</f>
        <v>Chocolate Chip</v>
      </c>
    </row>
    <row r="120" spans="1:15" x14ac:dyDescent="0.2">
      <c r="A120" s="21" t="s">
        <v>15</v>
      </c>
      <c r="B120" s="22" t="s">
        <v>9</v>
      </c>
      <c r="C120" s="23">
        <v>2620</v>
      </c>
      <c r="D120" s="24">
        <v>13100</v>
      </c>
      <c r="E120" s="24">
        <v>5240</v>
      </c>
      <c r="F120" s="24">
        <v>7860</v>
      </c>
      <c r="G120" s="24" t="str">
        <f>CONCATENATE(Table24[[#This Row],[Country]],Table24[[#This Row],[Product]],Table24[[#This Row],[Quantity]],Table24[[#This Row],[Revenue]],Table24[[#This Row],[Cost]])</f>
        <v>United KingdomChocolate Chip2620131005240</v>
      </c>
      <c r="H120" s="25">
        <f>VLOOKUP(Table24[[#This Row],[Column1]],'Raw Data'!A:H,8,FALSE)</f>
        <v>44075</v>
      </c>
      <c r="I120" s="26" t="str">
        <f>TEXT(Table24[[#This Row],[Date]],"yyyy/mm/dd")</f>
        <v>2020/09/01</v>
      </c>
      <c r="J120" s="26" t="str">
        <f>SUBSTITUTE(Table24[[#This Row],[Date Text]],"/","-")</f>
        <v>2020-09-01</v>
      </c>
      <c r="K120" s="27" t="str">
        <f>MID(Table24[[#This Row],[Date Text]],6,2)</f>
        <v>09</v>
      </c>
      <c r="L120" s="26" t="str">
        <f>UPPER(LEFT(Table24[[#This Row],[Country]],3))</f>
        <v>UNI</v>
      </c>
      <c r="M120" s="28" t="str">
        <f xml:space="preserve"> IF(Table24[[#This Row],[Profit]]&gt;=10000,"&gt;= 10000", IF(Table24[[#This Row],[Profit]]&gt;=5000,"&gt;=  5000",IF(Table24[[#This Row],[Profit]]&gt;=1000,"&gt;=  1000",IF(Table24[[#This Row],[Profit]]&lt;1000,"&lt;=  1000","Invalid"))))</f>
        <v>&gt;=  5000</v>
      </c>
      <c r="N120" s="28" t="str">
        <f xml:space="preserve"> IF(Table24[[#This Row],[Quantity]]&gt;=4000,"&gt;=  4000", IF(Table24[[#This Row],[Quantity]]&gt;=2000,"&gt;=  2000",IF(Table24[[#This Row],[Quantity]]&gt;=1000,"&gt;= 1000",IF(Table24[[#This Row],[Quantity]]&lt;=1000,"&lt;= 1000","Invalid"))))</f>
        <v>&gt;=  2000</v>
      </c>
      <c r="O120" s="28" t="str">
        <f>TRIM(Table24[[#This Row],[Product]])</f>
        <v>Chocolate Chip</v>
      </c>
    </row>
    <row r="121" spans="1:15" x14ac:dyDescent="0.2">
      <c r="A121" s="21" t="s">
        <v>15</v>
      </c>
      <c r="B121" s="22" t="s">
        <v>9</v>
      </c>
      <c r="C121" s="23">
        <v>3801</v>
      </c>
      <c r="D121" s="24">
        <v>19005</v>
      </c>
      <c r="E121" s="24">
        <v>7602</v>
      </c>
      <c r="F121" s="24">
        <v>11403</v>
      </c>
      <c r="G121" s="24" t="str">
        <f>CONCATENATE(Table24[[#This Row],[Country]],Table24[[#This Row],[Product]],Table24[[#This Row],[Quantity]],Table24[[#This Row],[Revenue]],Table24[[#This Row],[Cost]])</f>
        <v>United KingdomChocolate Chip3801190057602</v>
      </c>
      <c r="H121" s="25">
        <f>VLOOKUP(Table24[[#This Row],[Column1]],'Raw Data'!A:H,8,FALSE)</f>
        <v>43922</v>
      </c>
      <c r="I121" s="26" t="str">
        <f>TEXT(Table24[[#This Row],[Date]],"yyyy/mm/dd")</f>
        <v>2020/04/01</v>
      </c>
      <c r="J121" s="26" t="str">
        <f>SUBSTITUTE(Table24[[#This Row],[Date Text]],"/","-")</f>
        <v>2020-04-01</v>
      </c>
      <c r="K121" s="27" t="str">
        <f>MID(Table24[[#This Row],[Date Text]],6,2)</f>
        <v>04</v>
      </c>
      <c r="L121" s="26" t="str">
        <f>UPPER(LEFT(Table24[[#This Row],[Country]],3))</f>
        <v>UNI</v>
      </c>
      <c r="M121" s="28" t="str">
        <f xml:space="preserve"> IF(Table24[[#This Row],[Profit]]&gt;=10000,"&gt;= 10000", IF(Table24[[#This Row],[Profit]]&gt;=5000,"&gt;=  5000",IF(Table24[[#This Row],[Profit]]&gt;=1000,"&gt;=  1000",IF(Table24[[#This Row],[Profit]]&lt;1000,"&lt;=  1000","Invalid"))))</f>
        <v>&gt;= 10000</v>
      </c>
      <c r="N121" s="28" t="str">
        <f xml:space="preserve"> IF(Table24[[#This Row],[Quantity]]&gt;=4000,"&gt;=  4000", IF(Table24[[#This Row],[Quantity]]&gt;=2000,"&gt;=  2000",IF(Table24[[#This Row],[Quantity]]&gt;=1000,"&gt;= 1000",IF(Table24[[#This Row],[Quantity]]&lt;=1000,"&lt;= 1000","Invalid"))))</f>
        <v>&gt;=  2000</v>
      </c>
      <c r="O121" s="28" t="str">
        <f>TRIM(Table24[[#This Row],[Product]])</f>
        <v>Chocolate Chip</v>
      </c>
    </row>
    <row r="122" spans="1:15" x14ac:dyDescent="0.2">
      <c r="A122" s="21" t="s">
        <v>15</v>
      </c>
      <c r="B122" s="22" t="s">
        <v>9</v>
      </c>
      <c r="C122" s="23">
        <v>1496</v>
      </c>
      <c r="D122" s="24">
        <v>7480</v>
      </c>
      <c r="E122" s="24">
        <v>2992</v>
      </c>
      <c r="F122" s="24">
        <v>4488</v>
      </c>
      <c r="G122" s="24" t="str">
        <f>CONCATENATE(Table24[[#This Row],[Country]],Table24[[#This Row],[Product]],Table24[[#This Row],[Quantity]],Table24[[#This Row],[Revenue]],Table24[[#This Row],[Cost]])</f>
        <v>United KingdomChocolate Chip149674802992</v>
      </c>
      <c r="H122" s="25">
        <f>VLOOKUP(Table24[[#This Row],[Column1]],'Raw Data'!A:H,8,FALSE)</f>
        <v>43983</v>
      </c>
      <c r="I122" s="26" t="str">
        <f>TEXT(Table24[[#This Row],[Date]],"yyyy/mm/dd")</f>
        <v>2020/06/01</v>
      </c>
      <c r="J122" s="26" t="str">
        <f>SUBSTITUTE(Table24[[#This Row],[Date Text]],"/","-")</f>
        <v>2020-06-01</v>
      </c>
      <c r="K122" s="27" t="str">
        <f>MID(Table24[[#This Row],[Date Text]],6,2)</f>
        <v>06</v>
      </c>
      <c r="L122" s="26" t="str">
        <f>UPPER(LEFT(Table24[[#This Row],[Country]],3))</f>
        <v>UNI</v>
      </c>
      <c r="M122" s="28" t="str">
        <f xml:space="preserve"> IF(Table24[[#This Row],[Profit]]&gt;=10000,"&gt;= 10000", IF(Table24[[#This Row],[Profit]]&gt;=5000,"&gt;=  5000",IF(Table24[[#This Row],[Profit]]&gt;=1000,"&gt;=  1000",IF(Table24[[#This Row],[Profit]]&lt;1000,"&lt;=  1000","Invalid"))))</f>
        <v>&gt;=  1000</v>
      </c>
      <c r="N122" s="28" t="str">
        <f xml:space="preserve"> IF(Table24[[#This Row],[Quantity]]&gt;=4000,"&gt;=  4000", IF(Table24[[#This Row],[Quantity]]&gt;=2000,"&gt;=  2000",IF(Table24[[#This Row],[Quantity]]&gt;=1000,"&gt;= 1000",IF(Table24[[#This Row],[Quantity]]&lt;=1000,"&lt;= 1000","Invalid"))))</f>
        <v>&gt;= 1000</v>
      </c>
      <c r="O122" s="28" t="str">
        <f>TRIM(Table24[[#This Row],[Product]])</f>
        <v>Chocolate Chip</v>
      </c>
    </row>
    <row r="123" spans="1:15" x14ac:dyDescent="0.2">
      <c r="A123" s="21" t="s">
        <v>15</v>
      </c>
      <c r="B123" s="22" t="s">
        <v>9</v>
      </c>
      <c r="C123" s="23">
        <v>448</v>
      </c>
      <c r="D123" s="24">
        <v>2240</v>
      </c>
      <c r="E123" s="24">
        <v>896</v>
      </c>
      <c r="F123" s="24">
        <v>1344</v>
      </c>
      <c r="G123" s="24" t="str">
        <f>CONCATENATE(Table24[[#This Row],[Country]],Table24[[#This Row],[Product]],Table24[[#This Row],[Quantity]],Table24[[#This Row],[Revenue]],Table24[[#This Row],[Cost]])</f>
        <v>United KingdomChocolate Chip4482240896</v>
      </c>
      <c r="H123" s="25">
        <f>VLOOKUP(Table24[[#This Row],[Column1]],'Raw Data'!A:H,8,FALSE)</f>
        <v>43983</v>
      </c>
      <c r="I123" s="26" t="str">
        <f>TEXT(Table24[[#This Row],[Date]],"yyyy/mm/dd")</f>
        <v>2020/06/01</v>
      </c>
      <c r="J123" s="26" t="str">
        <f>SUBSTITUTE(Table24[[#This Row],[Date Text]],"/","-")</f>
        <v>2020-06-01</v>
      </c>
      <c r="K123" s="27" t="str">
        <f>MID(Table24[[#This Row],[Date Text]],6,2)</f>
        <v>06</v>
      </c>
      <c r="L123" s="26" t="str">
        <f>UPPER(LEFT(Table24[[#This Row],[Country]],3))</f>
        <v>UNI</v>
      </c>
      <c r="M123" s="28" t="str">
        <f xml:space="preserve"> IF(Table24[[#This Row],[Profit]]&gt;=10000,"&gt;= 10000", IF(Table24[[#This Row],[Profit]]&gt;=5000,"&gt;=  5000",IF(Table24[[#This Row],[Profit]]&gt;=1000,"&gt;=  1000",IF(Table24[[#This Row],[Profit]]&lt;1000,"&lt;=  1000","Invalid"))))</f>
        <v>&gt;=  1000</v>
      </c>
      <c r="N123" s="28" t="str">
        <f xml:space="preserve"> IF(Table24[[#This Row],[Quantity]]&gt;=4000,"&gt;=  4000", IF(Table24[[#This Row],[Quantity]]&gt;=2000,"&gt;=  2000",IF(Table24[[#This Row],[Quantity]]&gt;=1000,"&gt;= 1000",IF(Table24[[#This Row],[Quantity]]&lt;=1000,"&lt;= 1000","Invalid"))))</f>
        <v>&lt;= 1000</v>
      </c>
      <c r="O123" s="28" t="str">
        <f>TRIM(Table24[[#This Row],[Product]])</f>
        <v>Chocolate Chip</v>
      </c>
    </row>
    <row r="124" spans="1:15" x14ac:dyDescent="0.2">
      <c r="A124" s="21" t="s">
        <v>15</v>
      </c>
      <c r="B124" s="22" t="s">
        <v>9</v>
      </c>
      <c r="C124" s="23">
        <v>2101</v>
      </c>
      <c r="D124" s="24">
        <v>10505</v>
      </c>
      <c r="E124" s="24">
        <v>4202</v>
      </c>
      <c r="F124" s="24">
        <v>6303</v>
      </c>
      <c r="G124" s="24" t="str">
        <f>CONCATENATE(Table24[[#This Row],[Country]],Table24[[#This Row],[Product]],Table24[[#This Row],[Quantity]],Table24[[#This Row],[Revenue]],Table24[[#This Row],[Cost]])</f>
        <v>United KingdomChocolate Chip2101105054202</v>
      </c>
      <c r="H124" s="25">
        <f>VLOOKUP(Table24[[#This Row],[Column1]],'Raw Data'!A:H,8,FALSE)</f>
        <v>44044</v>
      </c>
      <c r="I124" s="26" t="str">
        <f>TEXT(Table24[[#This Row],[Date]],"yyyy/mm/dd")</f>
        <v>2020/08/01</v>
      </c>
      <c r="J124" s="26" t="str">
        <f>SUBSTITUTE(Table24[[#This Row],[Date Text]],"/","-")</f>
        <v>2020-08-01</v>
      </c>
      <c r="K124" s="27" t="str">
        <f>MID(Table24[[#This Row],[Date Text]],6,2)</f>
        <v>08</v>
      </c>
      <c r="L124" s="26" t="str">
        <f>UPPER(LEFT(Table24[[#This Row],[Country]],3))</f>
        <v>UNI</v>
      </c>
      <c r="M124" s="28" t="str">
        <f xml:space="preserve"> IF(Table24[[#This Row],[Profit]]&gt;=10000,"&gt;= 10000", IF(Table24[[#This Row],[Profit]]&gt;=5000,"&gt;=  5000",IF(Table24[[#This Row],[Profit]]&gt;=1000,"&gt;=  1000",IF(Table24[[#This Row],[Profit]]&lt;1000,"&lt;=  1000","Invalid"))))</f>
        <v>&gt;=  5000</v>
      </c>
      <c r="N124" s="28" t="str">
        <f xml:space="preserve"> IF(Table24[[#This Row],[Quantity]]&gt;=4000,"&gt;=  4000", IF(Table24[[#This Row],[Quantity]]&gt;=2000,"&gt;=  2000",IF(Table24[[#This Row],[Quantity]]&gt;=1000,"&gt;= 1000",IF(Table24[[#This Row],[Quantity]]&lt;=1000,"&lt;= 1000","Invalid"))))</f>
        <v>&gt;=  2000</v>
      </c>
      <c r="O124" s="28" t="str">
        <f>TRIM(Table24[[#This Row],[Product]])</f>
        <v>Chocolate Chip</v>
      </c>
    </row>
    <row r="125" spans="1:15" x14ac:dyDescent="0.2">
      <c r="A125" s="21" t="s">
        <v>15</v>
      </c>
      <c r="B125" s="22" t="s">
        <v>9</v>
      </c>
      <c r="C125" s="23">
        <v>1535</v>
      </c>
      <c r="D125" s="24">
        <v>7675</v>
      </c>
      <c r="E125" s="24">
        <v>3070</v>
      </c>
      <c r="F125" s="24">
        <v>4605</v>
      </c>
      <c r="G125" s="24" t="str">
        <f>CONCATENATE(Table24[[#This Row],[Country]],Table24[[#This Row],[Product]],Table24[[#This Row],[Quantity]],Table24[[#This Row],[Revenue]],Table24[[#This Row],[Cost]])</f>
        <v>United KingdomChocolate Chip153576753070</v>
      </c>
      <c r="H125" s="25">
        <f>VLOOKUP(Table24[[#This Row],[Column1]],'Raw Data'!A:H,8,FALSE)</f>
        <v>44075</v>
      </c>
      <c r="I125" s="26" t="str">
        <f>TEXT(Table24[[#This Row],[Date]],"yyyy/mm/dd")</f>
        <v>2020/09/01</v>
      </c>
      <c r="J125" s="26" t="str">
        <f>SUBSTITUTE(Table24[[#This Row],[Date Text]],"/","-")</f>
        <v>2020-09-01</v>
      </c>
      <c r="K125" s="27" t="str">
        <f>MID(Table24[[#This Row],[Date Text]],6,2)</f>
        <v>09</v>
      </c>
      <c r="L125" s="26" t="str">
        <f>UPPER(LEFT(Table24[[#This Row],[Country]],3))</f>
        <v>UNI</v>
      </c>
      <c r="M125" s="28" t="str">
        <f xml:space="preserve"> IF(Table24[[#This Row],[Profit]]&gt;=10000,"&gt;= 10000", IF(Table24[[#This Row],[Profit]]&gt;=5000,"&gt;=  5000",IF(Table24[[#This Row],[Profit]]&gt;=1000,"&gt;=  1000",IF(Table24[[#This Row],[Profit]]&lt;1000,"&lt;=  1000","Invalid"))))</f>
        <v>&gt;=  1000</v>
      </c>
      <c r="N125" s="28" t="str">
        <f xml:space="preserve"> IF(Table24[[#This Row],[Quantity]]&gt;=4000,"&gt;=  4000", IF(Table24[[#This Row],[Quantity]]&gt;=2000,"&gt;=  2000",IF(Table24[[#This Row],[Quantity]]&gt;=1000,"&gt;= 1000",IF(Table24[[#This Row],[Quantity]]&lt;=1000,"&lt;= 1000","Invalid"))))</f>
        <v>&gt;= 1000</v>
      </c>
      <c r="O125" s="28" t="str">
        <f>TRIM(Table24[[#This Row],[Product]])</f>
        <v>Chocolate Chip</v>
      </c>
    </row>
    <row r="126" spans="1:15" x14ac:dyDescent="0.2">
      <c r="A126" s="21" t="s">
        <v>15</v>
      </c>
      <c r="B126" s="22" t="s">
        <v>9</v>
      </c>
      <c r="C126" s="23">
        <v>1227</v>
      </c>
      <c r="D126" s="24">
        <v>6135</v>
      </c>
      <c r="E126" s="24">
        <v>2454</v>
      </c>
      <c r="F126" s="24">
        <v>3681</v>
      </c>
      <c r="G126" s="24" t="str">
        <f>CONCATENATE(Table24[[#This Row],[Country]],Table24[[#This Row],[Product]],Table24[[#This Row],[Quantity]],Table24[[#This Row],[Revenue]],Table24[[#This Row],[Cost]])</f>
        <v>United KingdomChocolate Chip122761352454</v>
      </c>
      <c r="H126" s="25">
        <f>VLOOKUP(Table24[[#This Row],[Column1]],'Raw Data'!A:H,8,FALSE)</f>
        <v>44105</v>
      </c>
      <c r="I126" s="26" t="str">
        <f>TEXT(Table24[[#This Row],[Date]],"yyyy/mm/dd")</f>
        <v>2020/10/01</v>
      </c>
      <c r="J126" s="26" t="str">
        <f>SUBSTITUTE(Table24[[#This Row],[Date Text]],"/","-")</f>
        <v>2020-10-01</v>
      </c>
      <c r="K126" s="27" t="str">
        <f>MID(Table24[[#This Row],[Date Text]],6,2)</f>
        <v>10</v>
      </c>
      <c r="L126" s="26" t="str">
        <f>UPPER(LEFT(Table24[[#This Row],[Country]],3))</f>
        <v>UNI</v>
      </c>
      <c r="M126" s="28" t="str">
        <f xml:space="preserve"> IF(Table24[[#This Row],[Profit]]&gt;=10000,"&gt;= 10000", IF(Table24[[#This Row],[Profit]]&gt;=5000,"&gt;=  5000",IF(Table24[[#This Row],[Profit]]&gt;=1000,"&gt;=  1000",IF(Table24[[#This Row],[Profit]]&lt;1000,"&lt;=  1000","Invalid"))))</f>
        <v>&gt;=  1000</v>
      </c>
      <c r="N126" s="28" t="str">
        <f xml:space="preserve"> IF(Table24[[#This Row],[Quantity]]&gt;=4000,"&gt;=  4000", IF(Table24[[#This Row],[Quantity]]&gt;=2000,"&gt;=  2000",IF(Table24[[#This Row],[Quantity]]&gt;=1000,"&gt;= 1000",IF(Table24[[#This Row],[Quantity]]&lt;=1000,"&lt;= 1000","Invalid"))))</f>
        <v>&gt;= 1000</v>
      </c>
      <c r="O126" s="28" t="str">
        <f>TRIM(Table24[[#This Row],[Product]])</f>
        <v>Chocolate Chip</v>
      </c>
    </row>
    <row r="127" spans="1:15" x14ac:dyDescent="0.2">
      <c r="A127" s="21" t="s">
        <v>15</v>
      </c>
      <c r="B127" s="22" t="s">
        <v>9</v>
      </c>
      <c r="C127" s="23">
        <v>1324</v>
      </c>
      <c r="D127" s="24">
        <v>6620</v>
      </c>
      <c r="E127" s="24">
        <v>2648</v>
      </c>
      <c r="F127" s="24">
        <v>3972</v>
      </c>
      <c r="G127" s="24" t="str">
        <f>CONCATENATE(Table24[[#This Row],[Country]],Table24[[#This Row],[Product]],Table24[[#This Row],[Quantity]],Table24[[#This Row],[Revenue]],Table24[[#This Row],[Cost]])</f>
        <v>United KingdomChocolate Chip132466202648</v>
      </c>
      <c r="H127" s="25">
        <f>VLOOKUP(Table24[[#This Row],[Column1]],'Raw Data'!A:H,8,FALSE)</f>
        <v>44136</v>
      </c>
      <c r="I127" s="26" t="str">
        <f>TEXT(Table24[[#This Row],[Date]],"yyyy/mm/dd")</f>
        <v>2020/11/01</v>
      </c>
      <c r="J127" s="26" t="str">
        <f>SUBSTITUTE(Table24[[#This Row],[Date Text]],"/","-")</f>
        <v>2020-11-01</v>
      </c>
      <c r="K127" s="27" t="str">
        <f>MID(Table24[[#This Row],[Date Text]],6,2)</f>
        <v>11</v>
      </c>
      <c r="L127" s="26" t="str">
        <f>UPPER(LEFT(Table24[[#This Row],[Country]],3))</f>
        <v>UNI</v>
      </c>
      <c r="M127" s="28" t="str">
        <f xml:space="preserve"> IF(Table24[[#This Row],[Profit]]&gt;=10000,"&gt;= 10000", IF(Table24[[#This Row],[Profit]]&gt;=5000,"&gt;=  5000",IF(Table24[[#This Row],[Profit]]&gt;=1000,"&gt;=  1000",IF(Table24[[#This Row],[Profit]]&lt;1000,"&lt;=  1000","Invalid"))))</f>
        <v>&gt;=  1000</v>
      </c>
      <c r="N127" s="28" t="str">
        <f xml:space="preserve"> IF(Table24[[#This Row],[Quantity]]&gt;=4000,"&gt;=  4000", IF(Table24[[#This Row],[Quantity]]&gt;=2000,"&gt;=  2000",IF(Table24[[#This Row],[Quantity]]&gt;=1000,"&gt;= 1000",IF(Table24[[#This Row],[Quantity]]&lt;=1000,"&lt;= 1000","Invalid"))))</f>
        <v>&gt;= 1000</v>
      </c>
      <c r="O127" s="28" t="str">
        <f>TRIM(Table24[[#This Row],[Product]])</f>
        <v>Chocolate Chip</v>
      </c>
    </row>
    <row r="128" spans="1:15" x14ac:dyDescent="0.2">
      <c r="A128" s="21" t="s">
        <v>15</v>
      </c>
      <c r="B128" s="22" t="s">
        <v>9</v>
      </c>
      <c r="C128" s="23">
        <v>1954</v>
      </c>
      <c r="D128" s="24">
        <v>9770</v>
      </c>
      <c r="E128" s="24">
        <v>3908</v>
      </c>
      <c r="F128" s="24">
        <v>5862</v>
      </c>
      <c r="G128" s="24" t="str">
        <f>CONCATENATE(Table24[[#This Row],[Country]],Table24[[#This Row],[Product]],Table24[[#This Row],[Quantity]],Table24[[#This Row],[Revenue]],Table24[[#This Row],[Cost]])</f>
        <v>United KingdomChocolate Chip195497703908</v>
      </c>
      <c r="H128" s="25">
        <f>VLOOKUP(Table24[[#This Row],[Column1]],'Raw Data'!A:H,8,FALSE)</f>
        <v>43891</v>
      </c>
      <c r="I128" s="26" t="str">
        <f>TEXT(Table24[[#This Row],[Date]],"yyyy/mm/dd")</f>
        <v>2020/03/01</v>
      </c>
      <c r="J128" s="26" t="str">
        <f>SUBSTITUTE(Table24[[#This Row],[Date Text]],"/","-")</f>
        <v>2020-03-01</v>
      </c>
      <c r="K128" s="27" t="str">
        <f>MID(Table24[[#This Row],[Date Text]],6,2)</f>
        <v>03</v>
      </c>
      <c r="L128" s="26" t="str">
        <f>UPPER(LEFT(Table24[[#This Row],[Country]],3))</f>
        <v>UNI</v>
      </c>
      <c r="M128" s="28" t="str">
        <f xml:space="preserve"> IF(Table24[[#This Row],[Profit]]&gt;=10000,"&gt;= 10000", IF(Table24[[#This Row],[Profit]]&gt;=5000,"&gt;=  5000",IF(Table24[[#This Row],[Profit]]&gt;=1000,"&gt;=  1000",IF(Table24[[#This Row],[Profit]]&lt;1000,"&lt;=  1000","Invalid"))))</f>
        <v>&gt;=  5000</v>
      </c>
      <c r="N128" s="28" t="str">
        <f xml:space="preserve"> IF(Table24[[#This Row],[Quantity]]&gt;=4000,"&gt;=  4000", IF(Table24[[#This Row],[Quantity]]&gt;=2000,"&gt;=  2000",IF(Table24[[#This Row],[Quantity]]&gt;=1000,"&gt;= 1000",IF(Table24[[#This Row],[Quantity]]&lt;=1000,"&lt;= 1000","Invalid"))))</f>
        <v>&gt;= 1000</v>
      </c>
      <c r="O128" s="28" t="str">
        <f>TRIM(Table24[[#This Row],[Product]])</f>
        <v>Chocolate Chip</v>
      </c>
    </row>
    <row r="129" spans="1:15" x14ac:dyDescent="0.2">
      <c r="A129" s="21" t="s">
        <v>15</v>
      </c>
      <c r="B129" s="22" t="s">
        <v>9</v>
      </c>
      <c r="C129" s="23">
        <v>2532</v>
      </c>
      <c r="D129" s="24">
        <v>12660</v>
      </c>
      <c r="E129" s="24">
        <v>5064</v>
      </c>
      <c r="F129" s="24">
        <v>7596</v>
      </c>
      <c r="G129" s="24" t="str">
        <f>CONCATENATE(Table24[[#This Row],[Country]],Table24[[#This Row],[Product]],Table24[[#This Row],[Quantity]],Table24[[#This Row],[Revenue]],Table24[[#This Row],[Cost]])</f>
        <v>United KingdomChocolate Chip2532126605064</v>
      </c>
      <c r="H129" s="25">
        <f>VLOOKUP(Table24[[#This Row],[Column1]],'Raw Data'!A:H,8,FALSE)</f>
        <v>43922</v>
      </c>
      <c r="I129" s="26" t="str">
        <f>TEXT(Table24[[#This Row],[Date]],"yyyy/mm/dd")</f>
        <v>2020/04/01</v>
      </c>
      <c r="J129" s="26" t="str">
        <f>SUBSTITUTE(Table24[[#This Row],[Date Text]],"/","-")</f>
        <v>2020-04-01</v>
      </c>
      <c r="K129" s="27" t="str">
        <f>MID(Table24[[#This Row],[Date Text]],6,2)</f>
        <v>04</v>
      </c>
      <c r="L129" s="26" t="str">
        <f>UPPER(LEFT(Table24[[#This Row],[Country]],3))</f>
        <v>UNI</v>
      </c>
      <c r="M129" s="28" t="str">
        <f xml:space="preserve"> IF(Table24[[#This Row],[Profit]]&gt;=10000,"&gt;= 10000", IF(Table24[[#This Row],[Profit]]&gt;=5000,"&gt;=  5000",IF(Table24[[#This Row],[Profit]]&gt;=1000,"&gt;=  1000",IF(Table24[[#This Row],[Profit]]&lt;1000,"&lt;=  1000","Invalid"))))</f>
        <v>&gt;=  5000</v>
      </c>
      <c r="N129" s="28" t="str">
        <f xml:space="preserve"> IF(Table24[[#This Row],[Quantity]]&gt;=4000,"&gt;=  4000", IF(Table24[[#This Row],[Quantity]]&gt;=2000,"&gt;=  2000",IF(Table24[[#This Row],[Quantity]]&gt;=1000,"&gt;= 1000",IF(Table24[[#This Row],[Quantity]]&lt;=1000,"&lt;= 1000","Invalid"))))</f>
        <v>&gt;=  2000</v>
      </c>
      <c r="O129" s="28" t="str">
        <f>TRIM(Table24[[#This Row],[Product]])</f>
        <v>Chocolate Chip</v>
      </c>
    </row>
    <row r="130" spans="1:15" x14ac:dyDescent="0.2">
      <c r="A130" s="21" t="s">
        <v>15</v>
      </c>
      <c r="B130" s="22" t="s">
        <v>9</v>
      </c>
      <c r="C130" s="23">
        <v>2426</v>
      </c>
      <c r="D130" s="24">
        <v>12130</v>
      </c>
      <c r="E130" s="24">
        <v>4852</v>
      </c>
      <c r="F130" s="24">
        <v>7278</v>
      </c>
      <c r="G130" s="24" t="str">
        <f>CONCATENATE(Table24[[#This Row],[Country]],Table24[[#This Row],[Product]],Table24[[#This Row],[Quantity]],Table24[[#This Row],[Revenue]],Table24[[#This Row],[Cost]])</f>
        <v>United KingdomChocolate Chip2426121304852</v>
      </c>
      <c r="H130" s="25">
        <f>VLOOKUP(Table24[[#This Row],[Column1]],'Raw Data'!A:H,8,FALSE)</f>
        <v>44013</v>
      </c>
      <c r="I130" s="26" t="str">
        <f>TEXT(Table24[[#This Row],[Date]],"yyyy/mm/dd")</f>
        <v>2020/07/01</v>
      </c>
      <c r="J130" s="26" t="str">
        <f>SUBSTITUTE(Table24[[#This Row],[Date Text]],"/","-")</f>
        <v>2020-07-01</v>
      </c>
      <c r="K130" s="27" t="str">
        <f>MID(Table24[[#This Row],[Date Text]],6,2)</f>
        <v>07</v>
      </c>
      <c r="L130" s="26" t="str">
        <f>UPPER(LEFT(Table24[[#This Row],[Country]],3))</f>
        <v>UNI</v>
      </c>
      <c r="M130" s="28" t="str">
        <f xml:space="preserve"> IF(Table24[[#This Row],[Profit]]&gt;=10000,"&gt;= 10000", IF(Table24[[#This Row],[Profit]]&gt;=5000,"&gt;=  5000",IF(Table24[[#This Row],[Profit]]&gt;=1000,"&gt;=  1000",IF(Table24[[#This Row],[Profit]]&lt;1000,"&lt;=  1000","Invalid"))))</f>
        <v>&gt;=  5000</v>
      </c>
      <c r="N130" s="28" t="str">
        <f xml:space="preserve"> IF(Table24[[#This Row],[Quantity]]&gt;=4000,"&gt;=  4000", IF(Table24[[#This Row],[Quantity]]&gt;=2000,"&gt;=  2000",IF(Table24[[#This Row],[Quantity]]&gt;=1000,"&gt;= 1000",IF(Table24[[#This Row],[Quantity]]&lt;=1000,"&lt;= 1000","Invalid"))))</f>
        <v>&gt;=  2000</v>
      </c>
      <c r="O130" s="28" t="str">
        <f>TRIM(Table24[[#This Row],[Product]])</f>
        <v>Chocolate Chip</v>
      </c>
    </row>
    <row r="131" spans="1:15" x14ac:dyDescent="0.2">
      <c r="A131" s="21" t="s">
        <v>15</v>
      </c>
      <c r="B131" s="22" t="s">
        <v>9</v>
      </c>
      <c r="C131" s="23">
        <v>2441</v>
      </c>
      <c r="D131" s="24">
        <v>12205</v>
      </c>
      <c r="E131" s="24">
        <v>4882</v>
      </c>
      <c r="F131" s="24">
        <v>7323</v>
      </c>
      <c r="G131" s="24" t="str">
        <f>CONCATENATE(Table24[[#This Row],[Country]],Table24[[#This Row],[Product]],Table24[[#This Row],[Quantity]],Table24[[#This Row],[Revenue]],Table24[[#This Row],[Cost]])</f>
        <v>United KingdomChocolate Chip2441122054882</v>
      </c>
      <c r="H131" s="25">
        <f>VLOOKUP(Table24[[#This Row],[Column1]],'Raw Data'!A:H,8,FALSE)</f>
        <v>44105</v>
      </c>
      <c r="I131" s="26" t="str">
        <f>TEXT(Table24[[#This Row],[Date]],"yyyy/mm/dd")</f>
        <v>2020/10/01</v>
      </c>
      <c r="J131" s="26" t="str">
        <f>SUBSTITUTE(Table24[[#This Row],[Date Text]],"/","-")</f>
        <v>2020-10-01</v>
      </c>
      <c r="K131" s="27" t="str">
        <f>MID(Table24[[#This Row],[Date Text]],6,2)</f>
        <v>10</v>
      </c>
      <c r="L131" s="26" t="str">
        <f>UPPER(LEFT(Table24[[#This Row],[Country]],3))</f>
        <v>UNI</v>
      </c>
      <c r="M131" s="28" t="str">
        <f xml:space="preserve"> IF(Table24[[#This Row],[Profit]]&gt;=10000,"&gt;= 10000", IF(Table24[[#This Row],[Profit]]&gt;=5000,"&gt;=  5000",IF(Table24[[#This Row],[Profit]]&gt;=1000,"&gt;=  1000",IF(Table24[[#This Row],[Profit]]&lt;1000,"&lt;=  1000","Invalid"))))</f>
        <v>&gt;=  5000</v>
      </c>
      <c r="N131" s="28" t="str">
        <f xml:space="preserve"> IF(Table24[[#This Row],[Quantity]]&gt;=4000,"&gt;=  4000", IF(Table24[[#This Row],[Quantity]]&gt;=2000,"&gt;=  2000",IF(Table24[[#This Row],[Quantity]]&gt;=1000,"&gt;= 1000",IF(Table24[[#This Row],[Quantity]]&lt;=1000,"&lt;= 1000","Invalid"))))</f>
        <v>&gt;=  2000</v>
      </c>
      <c r="O131" s="28" t="str">
        <f>TRIM(Table24[[#This Row],[Product]])</f>
        <v>Chocolate Chip</v>
      </c>
    </row>
    <row r="132" spans="1:15" x14ac:dyDescent="0.2">
      <c r="A132" s="21" t="s">
        <v>15</v>
      </c>
      <c r="B132" s="22" t="s">
        <v>9</v>
      </c>
      <c r="C132" s="23">
        <v>1594</v>
      </c>
      <c r="D132" s="24">
        <v>7970</v>
      </c>
      <c r="E132" s="24">
        <v>3188</v>
      </c>
      <c r="F132" s="24">
        <v>4782</v>
      </c>
      <c r="G132" s="24" t="str">
        <f>CONCATENATE(Table24[[#This Row],[Country]],Table24[[#This Row],[Product]],Table24[[#This Row],[Quantity]],Table24[[#This Row],[Revenue]],Table24[[#This Row],[Cost]])</f>
        <v>United KingdomChocolate Chip159479703188</v>
      </c>
      <c r="H132" s="25">
        <f>VLOOKUP(Table24[[#This Row],[Column1]],'Raw Data'!A:H,8,FALSE)</f>
        <v>44136</v>
      </c>
      <c r="I132" s="26" t="str">
        <f>TEXT(Table24[[#This Row],[Date]],"yyyy/mm/dd")</f>
        <v>2020/11/01</v>
      </c>
      <c r="J132" s="26" t="str">
        <f>SUBSTITUTE(Table24[[#This Row],[Date Text]],"/","-")</f>
        <v>2020-11-01</v>
      </c>
      <c r="K132" s="27" t="str">
        <f>MID(Table24[[#This Row],[Date Text]],6,2)</f>
        <v>11</v>
      </c>
      <c r="L132" s="26" t="str">
        <f>UPPER(LEFT(Table24[[#This Row],[Country]],3))</f>
        <v>UNI</v>
      </c>
      <c r="M132" s="28" t="str">
        <f xml:space="preserve"> IF(Table24[[#This Row],[Profit]]&gt;=10000,"&gt;= 10000", IF(Table24[[#This Row],[Profit]]&gt;=5000,"&gt;=  5000",IF(Table24[[#This Row],[Profit]]&gt;=1000,"&gt;=  1000",IF(Table24[[#This Row],[Profit]]&lt;1000,"&lt;=  1000","Invalid"))))</f>
        <v>&gt;=  1000</v>
      </c>
      <c r="N132" s="28" t="str">
        <f xml:space="preserve"> IF(Table24[[#This Row],[Quantity]]&gt;=4000,"&gt;=  4000", IF(Table24[[#This Row],[Quantity]]&gt;=2000,"&gt;=  2000",IF(Table24[[#This Row],[Quantity]]&gt;=1000,"&gt;= 1000",IF(Table24[[#This Row],[Quantity]]&lt;=1000,"&lt;= 1000","Invalid"))))</f>
        <v>&gt;= 1000</v>
      </c>
      <c r="O132" s="28" t="str">
        <f>TRIM(Table24[[#This Row],[Product]])</f>
        <v>Chocolate Chip</v>
      </c>
    </row>
    <row r="133" spans="1:15" x14ac:dyDescent="0.2">
      <c r="A133" s="21" t="s">
        <v>15</v>
      </c>
      <c r="B133" s="22" t="s">
        <v>9</v>
      </c>
      <c r="C133" s="23">
        <v>2696</v>
      </c>
      <c r="D133" s="24">
        <v>13480</v>
      </c>
      <c r="E133" s="24">
        <v>5392</v>
      </c>
      <c r="F133" s="24">
        <v>8088</v>
      </c>
      <c r="G133" s="24" t="str">
        <f>CONCATENATE(Table24[[#This Row],[Country]],Table24[[#This Row],[Product]],Table24[[#This Row],[Quantity]],Table24[[#This Row],[Revenue]],Table24[[#This Row],[Cost]])</f>
        <v>United KingdomChocolate Chip2696134805392</v>
      </c>
      <c r="H133" s="25">
        <f>VLOOKUP(Table24[[#This Row],[Column1]],'Raw Data'!A:H,8,FALSE)</f>
        <v>44044</v>
      </c>
      <c r="I133" s="26" t="str">
        <f>TEXT(Table24[[#This Row],[Date]],"yyyy/mm/dd")</f>
        <v>2020/08/01</v>
      </c>
      <c r="J133" s="26" t="str">
        <f>SUBSTITUTE(Table24[[#This Row],[Date Text]],"/","-")</f>
        <v>2020-08-01</v>
      </c>
      <c r="K133" s="27" t="str">
        <f>MID(Table24[[#This Row],[Date Text]],6,2)</f>
        <v>08</v>
      </c>
      <c r="L133" s="26" t="str">
        <f>UPPER(LEFT(Table24[[#This Row],[Country]],3))</f>
        <v>UNI</v>
      </c>
      <c r="M133" s="28" t="str">
        <f xml:space="preserve"> IF(Table24[[#This Row],[Profit]]&gt;=10000,"&gt;= 10000", IF(Table24[[#This Row],[Profit]]&gt;=5000,"&gt;=  5000",IF(Table24[[#This Row],[Profit]]&gt;=1000,"&gt;=  1000",IF(Table24[[#This Row],[Profit]]&lt;1000,"&lt;=  1000","Invalid"))))</f>
        <v>&gt;=  5000</v>
      </c>
      <c r="N133" s="28" t="str">
        <f xml:space="preserve"> IF(Table24[[#This Row],[Quantity]]&gt;=4000,"&gt;=  4000", IF(Table24[[#This Row],[Quantity]]&gt;=2000,"&gt;=  2000",IF(Table24[[#This Row],[Quantity]]&gt;=1000,"&gt;= 1000",IF(Table24[[#This Row],[Quantity]]&lt;=1000,"&lt;= 1000","Invalid"))))</f>
        <v>&gt;=  2000</v>
      </c>
      <c r="O133" s="28" t="str">
        <f>TRIM(Table24[[#This Row],[Product]])</f>
        <v>Chocolate Chip</v>
      </c>
    </row>
    <row r="134" spans="1:15" x14ac:dyDescent="0.2">
      <c r="A134" s="21" t="s">
        <v>15</v>
      </c>
      <c r="B134" s="22" t="s">
        <v>9</v>
      </c>
      <c r="C134" s="23">
        <v>1393</v>
      </c>
      <c r="D134" s="24">
        <v>6965</v>
      </c>
      <c r="E134" s="24">
        <v>2786</v>
      </c>
      <c r="F134" s="24">
        <v>4179</v>
      </c>
      <c r="G134" s="24" t="str">
        <f>CONCATENATE(Table24[[#This Row],[Country]],Table24[[#This Row],[Product]],Table24[[#This Row],[Quantity]],Table24[[#This Row],[Revenue]],Table24[[#This Row],[Cost]])</f>
        <v>United KingdomChocolate Chip139369652786</v>
      </c>
      <c r="H134" s="25">
        <f>VLOOKUP(Table24[[#This Row],[Column1]],'Raw Data'!A:H,8,FALSE)</f>
        <v>44105</v>
      </c>
      <c r="I134" s="26" t="str">
        <f>TEXT(Table24[[#This Row],[Date]],"yyyy/mm/dd")</f>
        <v>2020/10/01</v>
      </c>
      <c r="J134" s="26" t="str">
        <f>SUBSTITUTE(Table24[[#This Row],[Date Text]],"/","-")</f>
        <v>2020-10-01</v>
      </c>
      <c r="K134" s="27" t="str">
        <f>MID(Table24[[#This Row],[Date Text]],6,2)</f>
        <v>10</v>
      </c>
      <c r="L134" s="26" t="str">
        <f>UPPER(LEFT(Table24[[#This Row],[Country]],3))</f>
        <v>UNI</v>
      </c>
      <c r="M134" s="28" t="str">
        <f xml:space="preserve"> IF(Table24[[#This Row],[Profit]]&gt;=10000,"&gt;= 10000", IF(Table24[[#This Row],[Profit]]&gt;=5000,"&gt;=  5000",IF(Table24[[#This Row],[Profit]]&gt;=1000,"&gt;=  1000",IF(Table24[[#This Row],[Profit]]&lt;1000,"&lt;=  1000","Invalid"))))</f>
        <v>&gt;=  1000</v>
      </c>
      <c r="N134" s="28" t="str">
        <f xml:space="preserve"> IF(Table24[[#This Row],[Quantity]]&gt;=4000,"&gt;=  4000", IF(Table24[[#This Row],[Quantity]]&gt;=2000,"&gt;=  2000",IF(Table24[[#This Row],[Quantity]]&gt;=1000,"&gt;= 1000",IF(Table24[[#This Row],[Quantity]]&lt;=1000,"&lt;= 1000","Invalid"))))</f>
        <v>&gt;= 1000</v>
      </c>
      <c r="O134" s="28" t="str">
        <f>TRIM(Table24[[#This Row],[Product]])</f>
        <v>Chocolate Chip</v>
      </c>
    </row>
    <row r="135" spans="1:15" x14ac:dyDescent="0.2">
      <c r="A135" s="21" t="s">
        <v>15</v>
      </c>
      <c r="B135" s="22" t="s">
        <v>9</v>
      </c>
      <c r="C135" s="23">
        <v>1731</v>
      </c>
      <c r="D135" s="24">
        <v>8655</v>
      </c>
      <c r="E135" s="24">
        <v>3462</v>
      </c>
      <c r="F135" s="24">
        <v>5193</v>
      </c>
      <c r="G135" s="24" t="str">
        <f>CONCATENATE(Table24[[#This Row],[Country]],Table24[[#This Row],[Product]],Table24[[#This Row],[Quantity]],Table24[[#This Row],[Revenue]],Table24[[#This Row],[Cost]])</f>
        <v>United KingdomChocolate Chip173186553462</v>
      </c>
      <c r="H135" s="25">
        <f>VLOOKUP(Table24[[#This Row],[Column1]],'Raw Data'!A:H,8,FALSE)</f>
        <v>44105</v>
      </c>
      <c r="I135" s="26" t="str">
        <f>TEXT(Table24[[#This Row],[Date]],"yyyy/mm/dd")</f>
        <v>2020/10/01</v>
      </c>
      <c r="J135" s="26" t="str">
        <f>SUBSTITUTE(Table24[[#This Row],[Date Text]],"/","-")</f>
        <v>2020-10-01</v>
      </c>
      <c r="K135" s="27" t="str">
        <f>MID(Table24[[#This Row],[Date Text]],6,2)</f>
        <v>10</v>
      </c>
      <c r="L135" s="26" t="str">
        <f>UPPER(LEFT(Table24[[#This Row],[Country]],3))</f>
        <v>UNI</v>
      </c>
      <c r="M135" s="28" t="str">
        <f xml:space="preserve"> IF(Table24[[#This Row],[Profit]]&gt;=10000,"&gt;= 10000", IF(Table24[[#This Row],[Profit]]&gt;=5000,"&gt;=  5000",IF(Table24[[#This Row],[Profit]]&gt;=1000,"&gt;=  1000",IF(Table24[[#This Row],[Profit]]&lt;1000,"&lt;=  1000","Invalid"))))</f>
        <v>&gt;=  5000</v>
      </c>
      <c r="N135" s="28" t="str">
        <f xml:space="preserve"> IF(Table24[[#This Row],[Quantity]]&gt;=4000,"&gt;=  4000", IF(Table24[[#This Row],[Quantity]]&gt;=2000,"&gt;=  2000",IF(Table24[[#This Row],[Quantity]]&gt;=1000,"&gt;= 1000",IF(Table24[[#This Row],[Quantity]]&lt;=1000,"&lt;= 1000","Invalid"))))</f>
        <v>&gt;= 1000</v>
      </c>
      <c r="O135" s="28" t="str">
        <f>TRIM(Table24[[#This Row],[Product]])</f>
        <v>Chocolate Chip</v>
      </c>
    </row>
    <row r="136" spans="1:15" x14ac:dyDescent="0.2">
      <c r="A136" s="21" t="s">
        <v>15</v>
      </c>
      <c r="B136" s="22" t="s">
        <v>9</v>
      </c>
      <c r="C136" s="23">
        <v>293</v>
      </c>
      <c r="D136" s="24">
        <v>1465</v>
      </c>
      <c r="E136" s="24">
        <v>586</v>
      </c>
      <c r="F136" s="24">
        <v>879</v>
      </c>
      <c r="G136" s="24" t="str">
        <f>CONCATENATE(Table24[[#This Row],[Country]],Table24[[#This Row],[Product]],Table24[[#This Row],[Quantity]],Table24[[#This Row],[Revenue]],Table24[[#This Row],[Cost]])</f>
        <v>United KingdomChocolate Chip2931465586</v>
      </c>
      <c r="H136" s="25">
        <f>VLOOKUP(Table24[[#This Row],[Column1]],'Raw Data'!A:H,8,FALSE)</f>
        <v>44166</v>
      </c>
      <c r="I136" s="26" t="str">
        <f>TEXT(Table24[[#This Row],[Date]],"yyyy/mm/dd")</f>
        <v>2020/12/01</v>
      </c>
      <c r="J136" s="26" t="str">
        <f>SUBSTITUTE(Table24[[#This Row],[Date Text]],"/","-")</f>
        <v>2020-12-01</v>
      </c>
      <c r="K136" s="27" t="str">
        <f>MID(Table24[[#This Row],[Date Text]],6,2)</f>
        <v>12</v>
      </c>
      <c r="L136" s="26" t="str">
        <f>UPPER(LEFT(Table24[[#This Row],[Country]],3))</f>
        <v>UNI</v>
      </c>
      <c r="M136" s="28" t="str">
        <f xml:space="preserve"> IF(Table24[[#This Row],[Profit]]&gt;=10000,"&gt;= 10000", IF(Table24[[#This Row],[Profit]]&gt;=5000,"&gt;=  5000",IF(Table24[[#This Row],[Profit]]&gt;=1000,"&gt;=  1000",IF(Table24[[#This Row],[Profit]]&lt;1000,"&lt;=  1000","Invalid"))))</f>
        <v>&lt;=  1000</v>
      </c>
      <c r="N136" s="28" t="str">
        <f xml:space="preserve"> IF(Table24[[#This Row],[Quantity]]&gt;=4000,"&gt;=  4000", IF(Table24[[#This Row],[Quantity]]&gt;=2000,"&gt;=  2000",IF(Table24[[#This Row],[Quantity]]&gt;=1000,"&gt;= 1000",IF(Table24[[#This Row],[Quantity]]&lt;=1000,"&lt;= 1000","Invalid"))))</f>
        <v>&lt;= 1000</v>
      </c>
      <c r="O136" s="28" t="str">
        <f>TRIM(Table24[[#This Row],[Product]])</f>
        <v>Chocolate Chip</v>
      </c>
    </row>
    <row r="137" spans="1:15" x14ac:dyDescent="0.2">
      <c r="A137" s="21" t="s">
        <v>15</v>
      </c>
      <c r="B137" s="22" t="s">
        <v>10</v>
      </c>
      <c r="C137" s="23">
        <v>1899</v>
      </c>
      <c r="D137" s="24">
        <v>1899</v>
      </c>
      <c r="E137" s="24">
        <v>379.8</v>
      </c>
      <c r="F137" s="24">
        <v>1519.2</v>
      </c>
      <c r="G137" s="24" t="str">
        <f>CONCATENATE(Table24[[#This Row],[Country]],Table24[[#This Row],[Product]],Table24[[#This Row],[Quantity]],Table24[[#This Row],[Revenue]],Table24[[#This Row],[Cost]])</f>
        <v>United KingdomFortune Cookie18991899379.8</v>
      </c>
      <c r="H137" s="25">
        <f>VLOOKUP(Table24[[#This Row],[Column1]],'Raw Data'!A:H,8,FALSE)</f>
        <v>43983</v>
      </c>
      <c r="I137" s="26" t="str">
        <f>TEXT(Table24[[#This Row],[Date]],"yyyy/mm/dd")</f>
        <v>2020/06/01</v>
      </c>
      <c r="J137" s="26" t="str">
        <f>SUBSTITUTE(Table24[[#This Row],[Date Text]],"/","-")</f>
        <v>2020-06-01</v>
      </c>
      <c r="K137" s="27" t="str">
        <f>MID(Table24[[#This Row],[Date Text]],6,2)</f>
        <v>06</v>
      </c>
      <c r="L137" s="26" t="str">
        <f>UPPER(LEFT(Table24[[#This Row],[Country]],3))</f>
        <v>UNI</v>
      </c>
      <c r="M137" s="28" t="str">
        <f xml:space="preserve"> IF(Table24[[#This Row],[Profit]]&gt;=10000,"&gt;= 10000", IF(Table24[[#This Row],[Profit]]&gt;=5000,"&gt;=  5000",IF(Table24[[#This Row],[Profit]]&gt;=1000,"&gt;=  1000",IF(Table24[[#This Row],[Profit]]&lt;1000,"&lt;=  1000","Invalid"))))</f>
        <v>&gt;=  1000</v>
      </c>
      <c r="N137" s="28" t="str">
        <f xml:space="preserve"> IF(Table24[[#This Row],[Quantity]]&gt;=4000,"&gt;=  4000", IF(Table24[[#This Row],[Quantity]]&gt;=2000,"&gt;=  2000",IF(Table24[[#This Row],[Quantity]]&gt;=1000,"&gt;= 1000",IF(Table24[[#This Row],[Quantity]]&lt;=1000,"&lt;= 1000","Invalid"))))</f>
        <v>&gt;= 1000</v>
      </c>
      <c r="O137" s="28" t="str">
        <f>TRIM(Table24[[#This Row],[Product]])</f>
        <v>Fortune Cookie</v>
      </c>
    </row>
    <row r="138" spans="1:15" x14ac:dyDescent="0.2">
      <c r="A138" s="21" t="s">
        <v>15</v>
      </c>
      <c r="B138" s="22" t="s">
        <v>10</v>
      </c>
      <c r="C138" s="23">
        <v>1376</v>
      </c>
      <c r="D138" s="24">
        <v>1376</v>
      </c>
      <c r="E138" s="24">
        <v>275.2</v>
      </c>
      <c r="F138" s="24">
        <v>1100.8</v>
      </c>
      <c r="G138" s="24" t="str">
        <f>CONCATENATE(Table24[[#This Row],[Country]],Table24[[#This Row],[Product]],Table24[[#This Row],[Quantity]],Table24[[#This Row],[Revenue]],Table24[[#This Row],[Cost]])</f>
        <v>United KingdomFortune Cookie13761376275.2</v>
      </c>
      <c r="H138" s="25">
        <f>VLOOKUP(Table24[[#This Row],[Column1]],'Raw Data'!A:H,8,FALSE)</f>
        <v>44013</v>
      </c>
      <c r="I138" s="26" t="str">
        <f>TEXT(Table24[[#This Row],[Date]],"yyyy/mm/dd")</f>
        <v>2020/07/01</v>
      </c>
      <c r="J138" s="26" t="str">
        <f>SUBSTITUTE(Table24[[#This Row],[Date Text]],"/","-")</f>
        <v>2020-07-01</v>
      </c>
      <c r="K138" s="27" t="str">
        <f>MID(Table24[[#This Row],[Date Text]],6,2)</f>
        <v>07</v>
      </c>
      <c r="L138" s="26" t="str">
        <f>UPPER(LEFT(Table24[[#This Row],[Country]],3))</f>
        <v>UNI</v>
      </c>
      <c r="M138" s="28" t="str">
        <f xml:space="preserve"> IF(Table24[[#This Row],[Profit]]&gt;=10000,"&gt;= 10000", IF(Table24[[#This Row],[Profit]]&gt;=5000,"&gt;=  5000",IF(Table24[[#This Row],[Profit]]&gt;=1000,"&gt;=  1000",IF(Table24[[#This Row],[Profit]]&lt;1000,"&lt;=  1000","Invalid"))))</f>
        <v>&gt;=  1000</v>
      </c>
      <c r="N138" s="28" t="str">
        <f xml:space="preserve"> IF(Table24[[#This Row],[Quantity]]&gt;=4000,"&gt;=  4000", IF(Table24[[#This Row],[Quantity]]&gt;=2000,"&gt;=  2000",IF(Table24[[#This Row],[Quantity]]&gt;=1000,"&gt;= 1000",IF(Table24[[#This Row],[Quantity]]&lt;=1000,"&lt;= 1000","Invalid"))))</f>
        <v>&gt;= 1000</v>
      </c>
      <c r="O138" s="28" t="str">
        <f>TRIM(Table24[[#This Row],[Product]])</f>
        <v>Fortune Cookie</v>
      </c>
    </row>
    <row r="139" spans="1:15" x14ac:dyDescent="0.2">
      <c r="A139" s="21" t="s">
        <v>15</v>
      </c>
      <c r="B139" s="22" t="s">
        <v>10</v>
      </c>
      <c r="C139" s="23">
        <v>1901</v>
      </c>
      <c r="D139" s="24">
        <v>1901</v>
      </c>
      <c r="E139" s="24">
        <v>380.20000000000005</v>
      </c>
      <c r="F139" s="24">
        <v>1520.8</v>
      </c>
      <c r="G139" s="24" t="str">
        <f>CONCATENATE(Table24[[#This Row],[Country]],Table24[[#This Row],[Product]],Table24[[#This Row],[Quantity]],Table24[[#This Row],[Revenue]],Table24[[#This Row],[Cost]])</f>
        <v>United KingdomFortune Cookie19011901380.2</v>
      </c>
      <c r="H139" s="25">
        <f>VLOOKUP(Table24[[#This Row],[Column1]],'Raw Data'!A:H,8,FALSE)</f>
        <v>43983</v>
      </c>
      <c r="I139" s="26" t="str">
        <f>TEXT(Table24[[#This Row],[Date]],"yyyy/mm/dd")</f>
        <v>2020/06/01</v>
      </c>
      <c r="J139" s="26" t="str">
        <f>SUBSTITUTE(Table24[[#This Row],[Date Text]],"/","-")</f>
        <v>2020-06-01</v>
      </c>
      <c r="K139" s="27" t="str">
        <f>MID(Table24[[#This Row],[Date Text]],6,2)</f>
        <v>06</v>
      </c>
      <c r="L139" s="26" t="str">
        <f>UPPER(LEFT(Table24[[#This Row],[Country]],3))</f>
        <v>UNI</v>
      </c>
      <c r="M139" s="28" t="str">
        <f xml:space="preserve"> IF(Table24[[#This Row],[Profit]]&gt;=10000,"&gt;= 10000", IF(Table24[[#This Row],[Profit]]&gt;=5000,"&gt;=  5000",IF(Table24[[#This Row],[Profit]]&gt;=1000,"&gt;=  1000",IF(Table24[[#This Row],[Profit]]&lt;1000,"&lt;=  1000","Invalid"))))</f>
        <v>&gt;=  1000</v>
      </c>
      <c r="N139" s="28" t="str">
        <f xml:space="preserve"> IF(Table24[[#This Row],[Quantity]]&gt;=4000,"&gt;=  4000", IF(Table24[[#This Row],[Quantity]]&gt;=2000,"&gt;=  2000",IF(Table24[[#This Row],[Quantity]]&gt;=1000,"&gt;= 1000",IF(Table24[[#This Row],[Quantity]]&lt;=1000,"&lt;= 1000","Invalid"))))</f>
        <v>&gt;= 1000</v>
      </c>
      <c r="O139" s="28" t="str">
        <f>TRIM(Table24[[#This Row],[Product]])</f>
        <v>Fortune Cookie</v>
      </c>
    </row>
    <row r="140" spans="1:15" x14ac:dyDescent="0.2">
      <c r="A140" s="21" t="s">
        <v>15</v>
      </c>
      <c r="B140" s="22" t="s">
        <v>10</v>
      </c>
      <c r="C140" s="23">
        <v>544</v>
      </c>
      <c r="D140" s="24">
        <v>544</v>
      </c>
      <c r="E140" s="24">
        <v>108.80000000000001</v>
      </c>
      <c r="F140" s="24">
        <v>435.2</v>
      </c>
      <c r="G140" s="24" t="str">
        <f>CONCATENATE(Table24[[#This Row],[Country]],Table24[[#This Row],[Product]],Table24[[#This Row],[Quantity]],Table24[[#This Row],[Revenue]],Table24[[#This Row],[Cost]])</f>
        <v>United KingdomFortune Cookie544544108.8</v>
      </c>
      <c r="H140" s="25">
        <f>VLOOKUP(Table24[[#This Row],[Column1]],'Raw Data'!A:H,8,FALSE)</f>
        <v>44075</v>
      </c>
      <c r="I140" s="26" t="str">
        <f>TEXT(Table24[[#This Row],[Date]],"yyyy/mm/dd")</f>
        <v>2020/09/01</v>
      </c>
      <c r="J140" s="26" t="str">
        <f>SUBSTITUTE(Table24[[#This Row],[Date Text]],"/","-")</f>
        <v>2020-09-01</v>
      </c>
      <c r="K140" s="27" t="str">
        <f>MID(Table24[[#This Row],[Date Text]],6,2)</f>
        <v>09</v>
      </c>
      <c r="L140" s="26" t="str">
        <f>UPPER(LEFT(Table24[[#This Row],[Country]],3))</f>
        <v>UNI</v>
      </c>
      <c r="M140" s="28" t="str">
        <f xml:space="preserve"> IF(Table24[[#This Row],[Profit]]&gt;=10000,"&gt;= 10000", IF(Table24[[#This Row],[Profit]]&gt;=5000,"&gt;=  5000",IF(Table24[[#This Row],[Profit]]&gt;=1000,"&gt;=  1000",IF(Table24[[#This Row],[Profit]]&lt;1000,"&lt;=  1000","Invalid"))))</f>
        <v>&lt;=  1000</v>
      </c>
      <c r="N140" s="28" t="str">
        <f xml:space="preserve"> IF(Table24[[#This Row],[Quantity]]&gt;=4000,"&gt;=  4000", IF(Table24[[#This Row],[Quantity]]&gt;=2000,"&gt;=  2000",IF(Table24[[#This Row],[Quantity]]&gt;=1000,"&gt;= 1000",IF(Table24[[#This Row],[Quantity]]&lt;=1000,"&lt;= 1000","Invalid"))))</f>
        <v>&lt;= 1000</v>
      </c>
      <c r="O140" s="28" t="str">
        <f>TRIM(Table24[[#This Row],[Product]])</f>
        <v>Fortune Cookie</v>
      </c>
    </row>
    <row r="141" spans="1:15" x14ac:dyDescent="0.2">
      <c r="A141" s="21" t="s">
        <v>15</v>
      </c>
      <c r="B141" s="22" t="s">
        <v>10</v>
      </c>
      <c r="C141" s="23">
        <v>1287</v>
      </c>
      <c r="D141" s="24">
        <v>1287</v>
      </c>
      <c r="E141" s="24">
        <v>257.40000000000003</v>
      </c>
      <c r="F141" s="24">
        <v>1029.5999999999999</v>
      </c>
      <c r="G141" s="24" t="str">
        <f>CONCATENATE(Table24[[#This Row],[Country]],Table24[[#This Row],[Product]],Table24[[#This Row],[Quantity]],Table24[[#This Row],[Revenue]],Table24[[#This Row],[Cost]])</f>
        <v>United KingdomFortune Cookie12871287257.4</v>
      </c>
      <c r="H141" s="25">
        <f>VLOOKUP(Table24[[#This Row],[Column1]],'Raw Data'!A:H,8,FALSE)</f>
        <v>44166</v>
      </c>
      <c r="I141" s="26" t="str">
        <f>TEXT(Table24[[#This Row],[Date]],"yyyy/mm/dd")</f>
        <v>2020/12/01</v>
      </c>
      <c r="J141" s="26" t="str">
        <f>SUBSTITUTE(Table24[[#This Row],[Date Text]],"/","-")</f>
        <v>2020-12-01</v>
      </c>
      <c r="K141" s="27" t="str">
        <f>MID(Table24[[#This Row],[Date Text]],6,2)</f>
        <v>12</v>
      </c>
      <c r="L141" s="26" t="str">
        <f>UPPER(LEFT(Table24[[#This Row],[Country]],3))</f>
        <v>UNI</v>
      </c>
      <c r="M141" s="28" t="str">
        <f xml:space="preserve"> IF(Table24[[#This Row],[Profit]]&gt;=10000,"&gt;= 10000", IF(Table24[[#This Row],[Profit]]&gt;=5000,"&gt;=  5000",IF(Table24[[#This Row],[Profit]]&gt;=1000,"&gt;=  1000",IF(Table24[[#This Row],[Profit]]&lt;1000,"&lt;=  1000","Invalid"))))</f>
        <v>&gt;=  1000</v>
      </c>
      <c r="N141" s="28" t="str">
        <f xml:space="preserve"> IF(Table24[[#This Row],[Quantity]]&gt;=4000,"&gt;=  4000", IF(Table24[[#This Row],[Quantity]]&gt;=2000,"&gt;=  2000",IF(Table24[[#This Row],[Quantity]]&gt;=1000,"&gt;= 1000",IF(Table24[[#This Row],[Quantity]]&lt;=1000,"&lt;= 1000","Invalid"))))</f>
        <v>&gt;= 1000</v>
      </c>
      <c r="O141" s="28" t="str">
        <f>TRIM(Table24[[#This Row],[Product]])</f>
        <v>Fortune Cookie</v>
      </c>
    </row>
    <row r="142" spans="1:15" x14ac:dyDescent="0.2">
      <c r="A142" s="21" t="s">
        <v>15</v>
      </c>
      <c r="B142" s="22" t="s">
        <v>10</v>
      </c>
      <c r="C142" s="23">
        <v>1385</v>
      </c>
      <c r="D142" s="24">
        <v>1385</v>
      </c>
      <c r="E142" s="24">
        <v>277</v>
      </c>
      <c r="F142" s="24">
        <v>1108</v>
      </c>
      <c r="G142" s="24" t="str">
        <f>CONCATENATE(Table24[[#This Row],[Country]],Table24[[#This Row],[Product]],Table24[[#This Row],[Quantity]],Table24[[#This Row],[Revenue]],Table24[[#This Row],[Cost]])</f>
        <v>United KingdomFortune Cookie13851385277</v>
      </c>
      <c r="H142" s="25">
        <f>VLOOKUP(Table24[[#This Row],[Column1]],'Raw Data'!A:H,8,FALSE)</f>
        <v>43831</v>
      </c>
      <c r="I142" s="26" t="str">
        <f>TEXT(Table24[[#This Row],[Date]],"yyyy/mm/dd")</f>
        <v>2020/01/01</v>
      </c>
      <c r="J142" s="26" t="str">
        <f>SUBSTITUTE(Table24[[#This Row],[Date Text]],"/","-")</f>
        <v>2020-01-01</v>
      </c>
      <c r="K142" s="27" t="str">
        <f>MID(Table24[[#This Row],[Date Text]],6,2)</f>
        <v>01</v>
      </c>
      <c r="L142" s="26" t="str">
        <f>UPPER(LEFT(Table24[[#This Row],[Country]],3))</f>
        <v>UNI</v>
      </c>
      <c r="M142" s="28" t="str">
        <f xml:space="preserve"> IF(Table24[[#This Row],[Profit]]&gt;=10000,"&gt;= 10000", IF(Table24[[#This Row],[Profit]]&gt;=5000,"&gt;=  5000",IF(Table24[[#This Row],[Profit]]&gt;=1000,"&gt;=  1000",IF(Table24[[#This Row],[Profit]]&lt;1000,"&lt;=  1000","Invalid"))))</f>
        <v>&gt;=  1000</v>
      </c>
      <c r="N142" s="28" t="str">
        <f xml:space="preserve"> IF(Table24[[#This Row],[Quantity]]&gt;=4000,"&gt;=  4000", IF(Table24[[#This Row],[Quantity]]&gt;=2000,"&gt;=  2000",IF(Table24[[#This Row],[Quantity]]&gt;=1000,"&gt;= 1000",IF(Table24[[#This Row],[Quantity]]&lt;=1000,"&lt;= 1000","Invalid"))))</f>
        <v>&gt;= 1000</v>
      </c>
      <c r="O142" s="28" t="str">
        <f>TRIM(Table24[[#This Row],[Product]])</f>
        <v>Fortune Cookie</v>
      </c>
    </row>
    <row r="143" spans="1:15" x14ac:dyDescent="0.2">
      <c r="A143" s="21" t="s">
        <v>15</v>
      </c>
      <c r="B143" s="22" t="s">
        <v>10</v>
      </c>
      <c r="C143" s="23">
        <v>2342</v>
      </c>
      <c r="D143" s="24">
        <v>2342</v>
      </c>
      <c r="E143" s="24">
        <v>468.40000000000003</v>
      </c>
      <c r="F143" s="24">
        <v>1873.6</v>
      </c>
      <c r="G143" s="24" t="str">
        <f>CONCATENATE(Table24[[#This Row],[Country]],Table24[[#This Row],[Product]],Table24[[#This Row],[Quantity]],Table24[[#This Row],[Revenue]],Table24[[#This Row],[Cost]])</f>
        <v>United KingdomFortune Cookie23422342468.4</v>
      </c>
      <c r="H143" s="25">
        <f>VLOOKUP(Table24[[#This Row],[Column1]],'Raw Data'!A:H,8,FALSE)</f>
        <v>44136</v>
      </c>
      <c r="I143" s="26" t="str">
        <f>TEXT(Table24[[#This Row],[Date]],"yyyy/mm/dd")</f>
        <v>2020/11/01</v>
      </c>
      <c r="J143" s="26" t="str">
        <f>SUBSTITUTE(Table24[[#This Row],[Date Text]],"/","-")</f>
        <v>2020-11-01</v>
      </c>
      <c r="K143" s="27" t="str">
        <f>MID(Table24[[#This Row],[Date Text]],6,2)</f>
        <v>11</v>
      </c>
      <c r="L143" s="26" t="str">
        <f>UPPER(LEFT(Table24[[#This Row],[Country]],3))</f>
        <v>UNI</v>
      </c>
      <c r="M143" s="28" t="str">
        <f xml:space="preserve"> IF(Table24[[#This Row],[Profit]]&gt;=10000,"&gt;= 10000", IF(Table24[[#This Row],[Profit]]&gt;=5000,"&gt;=  5000",IF(Table24[[#This Row],[Profit]]&gt;=1000,"&gt;=  1000",IF(Table24[[#This Row],[Profit]]&lt;1000,"&lt;=  1000","Invalid"))))</f>
        <v>&gt;=  1000</v>
      </c>
      <c r="N143" s="28" t="str">
        <f xml:space="preserve"> IF(Table24[[#This Row],[Quantity]]&gt;=4000,"&gt;=  4000", IF(Table24[[#This Row],[Quantity]]&gt;=2000,"&gt;=  2000",IF(Table24[[#This Row],[Quantity]]&gt;=1000,"&gt;= 1000",IF(Table24[[#This Row],[Quantity]]&lt;=1000,"&lt;= 1000","Invalid"))))</f>
        <v>&gt;=  2000</v>
      </c>
      <c r="O143" s="28" t="str">
        <f>TRIM(Table24[[#This Row],[Product]])</f>
        <v>Fortune Cookie</v>
      </c>
    </row>
    <row r="144" spans="1:15" x14ac:dyDescent="0.2">
      <c r="A144" s="21" t="s">
        <v>15</v>
      </c>
      <c r="B144" s="22" t="s">
        <v>10</v>
      </c>
      <c r="C144" s="23">
        <v>1976</v>
      </c>
      <c r="D144" s="24">
        <v>1976</v>
      </c>
      <c r="E144" s="24">
        <v>395.20000000000005</v>
      </c>
      <c r="F144" s="24">
        <v>1580.8</v>
      </c>
      <c r="G144" s="24" t="str">
        <f>CONCATENATE(Table24[[#This Row],[Country]],Table24[[#This Row],[Product]],Table24[[#This Row],[Quantity]],Table24[[#This Row],[Revenue]],Table24[[#This Row],[Cost]])</f>
        <v>United KingdomFortune Cookie19761976395.2</v>
      </c>
      <c r="H144" s="25">
        <f>VLOOKUP(Table24[[#This Row],[Column1]],'Raw Data'!A:H,8,FALSE)</f>
        <v>44105</v>
      </c>
      <c r="I144" s="26" t="str">
        <f>TEXT(Table24[[#This Row],[Date]],"yyyy/mm/dd")</f>
        <v>2020/10/01</v>
      </c>
      <c r="J144" s="26" t="str">
        <f>SUBSTITUTE(Table24[[#This Row],[Date Text]],"/","-")</f>
        <v>2020-10-01</v>
      </c>
      <c r="K144" s="27" t="str">
        <f>MID(Table24[[#This Row],[Date Text]],6,2)</f>
        <v>10</v>
      </c>
      <c r="L144" s="26" t="str">
        <f>UPPER(LEFT(Table24[[#This Row],[Country]],3))</f>
        <v>UNI</v>
      </c>
      <c r="M144" s="28" t="str">
        <f xml:space="preserve"> IF(Table24[[#This Row],[Profit]]&gt;=10000,"&gt;= 10000", IF(Table24[[#This Row],[Profit]]&gt;=5000,"&gt;=  5000",IF(Table24[[#This Row],[Profit]]&gt;=1000,"&gt;=  1000",IF(Table24[[#This Row],[Profit]]&lt;1000,"&lt;=  1000","Invalid"))))</f>
        <v>&gt;=  1000</v>
      </c>
      <c r="N144" s="28" t="str">
        <f xml:space="preserve"> IF(Table24[[#This Row],[Quantity]]&gt;=4000,"&gt;=  4000", IF(Table24[[#This Row],[Quantity]]&gt;=2000,"&gt;=  2000",IF(Table24[[#This Row],[Quantity]]&gt;=1000,"&gt;= 1000",IF(Table24[[#This Row],[Quantity]]&lt;=1000,"&lt;= 1000","Invalid"))))</f>
        <v>&gt;= 1000</v>
      </c>
      <c r="O144" s="28" t="str">
        <f>TRIM(Table24[[#This Row],[Product]])</f>
        <v>Fortune Cookie</v>
      </c>
    </row>
    <row r="145" spans="1:15" x14ac:dyDescent="0.2">
      <c r="A145" s="21" t="s">
        <v>15</v>
      </c>
      <c r="B145" s="22" t="s">
        <v>10</v>
      </c>
      <c r="C145" s="23">
        <v>2181</v>
      </c>
      <c r="D145" s="24">
        <v>2181</v>
      </c>
      <c r="E145" s="24">
        <v>436.20000000000005</v>
      </c>
      <c r="F145" s="24">
        <v>1744.8</v>
      </c>
      <c r="G145" s="24" t="str">
        <f>CONCATENATE(Table24[[#This Row],[Country]],Table24[[#This Row],[Product]],Table24[[#This Row],[Quantity]],Table24[[#This Row],[Revenue]],Table24[[#This Row],[Cost]])</f>
        <v>United KingdomFortune Cookie21812181436.2</v>
      </c>
      <c r="H145" s="25">
        <f>VLOOKUP(Table24[[#This Row],[Column1]],'Raw Data'!A:H,8,FALSE)</f>
        <v>44105</v>
      </c>
      <c r="I145" s="26" t="str">
        <f>TEXT(Table24[[#This Row],[Date]],"yyyy/mm/dd")</f>
        <v>2020/10/01</v>
      </c>
      <c r="J145" s="26" t="str">
        <f>SUBSTITUTE(Table24[[#This Row],[Date Text]],"/","-")</f>
        <v>2020-10-01</v>
      </c>
      <c r="K145" s="27" t="str">
        <f>MID(Table24[[#This Row],[Date Text]],6,2)</f>
        <v>10</v>
      </c>
      <c r="L145" s="26" t="str">
        <f>UPPER(LEFT(Table24[[#This Row],[Country]],3))</f>
        <v>UNI</v>
      </c>
      <c r="M145" s="28" t="str">
        <f xml:space="preserve"> IF(Table24[[#This Row],[Profit]]&gt;=10000,"&gt;= 10000", IF(Table24[[#This Row],[Profit]]&gt;=5000,"&gt;=  5000",IF(Table24[[#This Row],[Profit]]&gt;=1000,"&gt;=  1000",IF(Table24[[#This Row],[Profit]]&lt;1000,"&lt;=  1000","Invalid"))))</f>
        <v>&gt;=  1000</v>
      </c>
      <c r="N145" s="28" t="str">
        <f xml:space="preserve"> IF(Table24[[#This Row],[Quantity]]&gt;=4000,"&gt;=  4000", IF(Table24[[#This Row],[Quantity]]&gt;=2000,"&gt;=  2000",IF(Table24[[#This Row],[Quantity]]&gt;=1000,"&gt;= 1000",IF(Table24[[#This Row],[Quantity]]&lt;=1000,"&lt;= 1000","Invalid"))))</f>
        <v>&gt;=  2000</v>
      </c>
      <c r="O145" s="28" t="str">
        <f>TRIM(Table24[[#This Row],[Product]])</f>
        <v>Fortune Cookie</v>
      </c>
    </row>
    <row r="146" spans="1:15" x14ac:dyDescent="0.2">
      <c r="A146" s="21" t="s">
        <v>15</v>
      </c>
      <c r="B146" s="22" t="s">
        <v>10</v>
      </c>
      <c r="C146" s="23">
        <v>2501</v>
      </c>
      <c r="D146" s="24">
        <v>2501</v>
      </c>
      <c r="E146" s="24">
        <v>500.20000000000005</v>
      </c>
      <c r="F146" s="24">
        <v>2000.8</v>
      </c>
      <c r="G146" s="24" t="str">
        <f>CONCATENATE(Table24[[#This Row],[Country]],Table24[[#This Row],[Product]],Table24[[#This Row],[Quantity]],Table24[[#This Row],[Revenue]],Table24[[#This Row],[Cost]])</f>
        <v>United KingdomFortune Cookie25012501500.2</v>
      </c>
      <c r="H146" s="25">
        <f>VLOOKUP(Table24[[#This Row],[Column1]],'Raw Data'!A:H,8,FALSE)</f>
        <v>43891</v>
      </c>
      <c r="I146" s="26" t="str">
        <f>TEXT(Table24[[#This Row],[Date]],"yyyy/mm/dd")</f>
        <v>2020/03/01</v>
      </c>
      <c r="J146" s="26" t="str">
        <f>SUBSTITUTE(Table24[[#This Row],[Date Text]],"/","-")</f>
        <v>2020-03-01</v>
      </c>
      <c r="K146" s="27" t="str">
        <f>MID(Table24[[#This Row],[Date Text]],6,2)</f>
        <v>03</v>
      </c>
      <c r="L146" s="26" t="str">
        <f>UPPER(LEFT(Table24[[#This Row],[Country]],3))</f>
        <v>UNI</v>
      </c>
      <c r="M146" s="28" t="str">
        <f xml:space="preserve"> IF(Table24[[#This Row],[Profit]]&gt;=10000,"&gt;= 10000", IF(Table24[[#This Row],[Profit]]&gt;=5000,"&gt;=  5000",IF(Table24[[#This Row],[Profit]]&gt;=1000,"&gt;=  1000",IF(Table24[[#This Row],[Profit]]&lt;1000,"&lt;=  1000","Invalid"))))</f>
        <v>&gt;=  1000</v>
      </c>
      <c r="N146" s="28" t="str">
        <f xml:space="preserve"> IF(Table24[[#This Row],[Quantity]]&gt;=4000,"&gt;=  4000", IF(Table24[[#This Row],[Quantity]]&gt;=2000,"&gt;=  2000",IF(Table24[[#This Row],[Quantity]]&gt;=1000,"&gt;= 1000",IF(Table24[[#This Row],[Quantity]]&lt;=1000,"&lt;= 1000","Invalid"))))</f>
        <v>&gt;=  2000</v>
      </c>
      <c r="O146" s="28" t="str">
        <f>TRIM(Table24[[#This Row],[Product]])</f>
        <v>Fortune Cookie</v>
      </c>
    </row>
    <row r="147" spans="1:15" x14ac:dyDescent="0.2">
      <c r="A147" s="21" t="s">
        <v>15</v>
      </c>
      <c r="B147" s="22" t="s">
        <v>10</v>
      </c>
      <c r="C147" s="23">
        <v>1562</v>
      </c>
      <c r="D147" s="24">
        <v>1562</v>
      </c>
      <c r="E147" s="24">
        <v>312.40000000000003</v>
      </c>
      <c r="F147" s="24">
        <v>1249.5999999999999</v>
      </c>
      <c r="G147" s="24" t="str">
        <f>CONCATENATE(Table24[[#This Row],[Country]],Table24[[#This Row],[Product]],Table24[[#This Row],[Quantity]],Table24[[#This Row],[Revenue]],Table24[[#This Row],[Cost]])</f>
        <v>United KingdomFortune Cookie15621562312.4</v>
      </c>
      <c r="H147" s="25">
        <f>VLOOKUP(Table24[[#This Row],[Column1]],'Raw Data'!A:H,8,FALSE)</f>
        <v>44044</v>
      </c>
      <c r="I147" s="26" t="str">
        <f>TEXT(Table24[[#This Row],[Date]],"yyyy/mm/dd")</f>
        <v>2020/08/01</v>
      </c>
      <c r="J147" s="26" t="str">
        <f>SUBSTITUTE(Table24[[#This Row],[Date Text]],"/","-")</f>
        <v>2020-08-01</v>
      </c>
      <c r="K147" s="27" t="str">
        <f>MID(Table24[[#This Row],[Date Text]],6,2)</f>
        <v>08</v>
      </c>
      <c r="L147" s="26" t="str">
        <f>UPPER(LEFT(Table24[[#This Row],[Country]],3))</f>
        <v>UNI</v>
      </c>
      <c r="M147" s="28" t="str">
        <f xml:space="preserve"> IF(Table24[[#This Row],[Profit]]&gt;=10000,"&gt;= 10000", IF(Table24[[#This Row],[Profit]]&gt;=5000,"&gt;=  5000",IF(Table24[[#This Row],[Profit]]&gt;=1000,"&gt;=  1000",IF(Table24[[#This Row],[Profit]]&lt;1000,"&lt;=  1000","Invalid"))))</f>
        <v>&gt;=  1000</v>
      </c>
      <c r="N147" s="28" t="str">
        <f xml:space="preserve"> IF(Table24[[#This Row],[Quantity]]&gt;=4000,"&gt;=  4000", IF(Table24[[#This Row],[Quantity]]&gt;=2000,"&gt;=  2000",IF(Table24[[#This Row],[Quantity]]&gt;=1000,"&gt;= 1000",IF(Table24[[#This Row],[Quantity]]&lt;=1000,"&lt;= 1000","Invalid"))))</f>
        <v>&gt;= 1000</v>
      </c>
      <c r="O147" s="28" t="str">
        <f>TRIM(Table24[[#This Row],[Product]])</f>
        <v>Fortune Cookie</v>
      </c>
    </row>
    <row r="148" spans="1:15" x14ac:dyDescent="0.2">
      <c r="A148" s="21" t="s">
        <v>15</v>
      </c>
      <c r="B148" s="22" t="s">
        <v>10</v>
      </c>
      <c r="C148" s="23">
        <v>1666</v>
      </c>
      <c r="D148" s="24">
        <v>1666</v>
      </c>
      <c r="E148" s="24">
        <v>333.20000000000005</v>
      </c>
      <c r="F148" s="24">
        <v>1332.8</v>
      </c>
      <c r="G148" s="24" t="str">
        <f>CONCATENATE(Table24[[#This Row],[Country]],Table24[[#This Row],[Product]],Table24[[#This Row],[Quantity]],Table24[[#This Row],[Revenue]],Table24[[#This Row],[Cost]])</f>
        <v>United KingdomFortune Cookie16661666333.2</v>
      </c>
      <c r="H148" s="25">
        <f>VLOOKUP(Table24[[#This Row],[Column1]],'Raw Data'!A:H,8,FALSE)</f>
        <v>43952</v>
      </c>
      <c r="I148" s="26" t="str">
        <f>TEXT(Table24[[#This Row],[Date]],"yyyy/mm/dd")</f>
        <v>2020/05/01</v>
      </c>
      <c r="J148" s="26" t="str">
        <f>SUBSTITUTE(Table24[[#This Row],[Date Text]],"/","-")</f>
        <v>2020-05-01</v>
      </c>
      <c r="K148" s="27" t="str">
        <f>MID(Table24[[#This Row],[Date Text]],6,2)</f>
        <v>05</v>
      </c>
      <c r="L148" s="26" t="str">
        <f>UPPER(LEFT(Table24[[#This Row],[Country]],3))</f>
        <v>UNI</v>
      </c>
      <c r="M148" s="28" t="str">
        <f xml:space="preserve"> IF(Table24[[#This Row],[Profit]]&gt;=10000,"&gt;= 10000", IF(Table24[[#This Row],[Profit]]&gt;=5000,"&gt;=  5000",IF(Table24[[#This Row],[Profit]]&gt;=1000,"&gt;=  1000",IF(Table24[[#This Row],[Profit]]&lt;1000,"&lt;=  1000","Invalid"))))</f>
        <v>&gt;=  1000</v>
      </c>
      <c r="N148" s="28" t="str">
        <f xml:space="preserve"> IF(Table24[[#This Row],[Quantity]]&gt;=4000,"&gt;=  4000", IF(Table24[[#This Row],[Quantity]]&gt;=2000,"&gt;=  2000",IF(Table24[[#This Row],[Quantity]]&gt;=1000,"&gt;= 1000",IF(Table24[[#This Row],[Quantity]]&lt;=1000,"&lt;= 1000","Invalid"))))</f>
        <v>&gt;= 1000</v>
      </c>
      <c r="O148" s="28" t="str">
        <f>TRIM(Table24[[#This Row],[Product]])</f>
        <v>Fortune Cookie</v>
      </c>
    </row>
    <row r="149" spans="1:15" x14ac:dyDescent="0.2">
      <c r="A149" s="21" t="s">
        <v>15</v>
      </c>
      <c r="B149" s="22" t="s">
        <v>10</v>
      </c>
      <c r="C149" s="23">
        <v>2072</v>
      </c>
      <c r="D149" s="24">
        <v>2072</v>
      </c>
      <c r="E149" s="24">
        <v>414.40000000000003</v>
      </c>
      <c r="F149" s="24">
        <v>1657.6</v>
      </c>
      <c r="G149" s="24" t="str">
        <f>CONCATENATE(Table24[[#This Row],[Country]],Table24[[#This Row],[Product]],Table24[[#This Row],[Quantity]],Table24[[#This Row],[Revenue]],Table24[[#This Row],[Cost]])</f>
        <v>United KingdomFortune Cookie20722072414.4</v>
      </c>
      <c r="H149" s="25">
        <f>VLOOKUP(Table24[[#This Row],[Column1]],'Raw Data'!A:H,8,FALSE)</f>
        <v>44166</v>
      </c>
      <c r="I149" s="26" t="str">
        <f>TEXT(Table24[[#This Row],[Date]],"yyyy/mm/dd")</f>
        <v>2020/12/01</v>
      </c>
      <c r="J149" s="26" t="str">
        <f>SUBSTITUTE(Table24[[#This Row],[Date Text]],"/","-")</f>
        <v>2020-12-01</v>
      </c>
      <c r="K149" s="27" t="str">
        <f>MID(Table24[[#This Row],[Date Text]],6,2)</f>
        <v>12</v>
      </c>
      <c r="L149" s="26" t="str">
        <f>UPPER(LEFT(Table24[[#This Row],[Country]],3))</f>
        <v>UNI</v>
      </c>
      <c r="M149" s="28" t="str">
        <f xml:space="preserve"> IF(Table24[[#This Row],[Profit]]&gt;=10000,"&gt;= 10000", IF(Table24[[#This Row],[Profit]]&gt;=5000,"&gt;=  5000",IF(Table24[[#This Row],[Profit]]&gt;=1000,"&gt;=  1000",IF(Table24[[#This Row],[Profit]]&lt;1000,"&lt;=  1000","Invalid"))))</f>
        <v>&gt;=  1000</v>
      </c>
      <c r="N149" s="28" t="str">
        <f xml:space="preserve"> IF(Table24[[#This Row],[Quantity]]&gt;=4000,"&gt;=  4000", IF(Table24[[#This Row],[Quantity]]&gt;=2000,"&gt;=  2000",IF(Table24[[#This Row],[Quantity]]&gt;=1000,"&gt;= 1000",IF(Table24[[#This Row],[Quantity]]&lt;=1000,"&lt;= 1000","Invalid"))))</f>
        <v>&gt;=  2000</v>
      </c>
      <c r="O149" s="28" t="str">
        <f>TRIM(Table24[[#This Row],[Product]])</f>
        <v>Fortune Cookie</v>
      </c>
    </row>
    <row r="150" spans="1:15" x14ac:dyDescent="0.2">
      <c r="A150" s="21" t="s">
        <v>15</v>
      </c>
      <c r="B150" s="22" t="s">
        <v>10</v>
      </c>
      <c r="C150" s="23">
        <v>1773</v>
      </c>
      <c r="D150" s="24">
        <v>1773</v>
      </c>
      <c r="E150" s="24">
        <v>354.6</v>
      </c>
      <c r="F150" s="24">
        <v>1418.4</v>
      </c>
      <c r="G150" s="24" t="str">
        <f>CONCATENATE(Table24[[#This Row],[Country]],Table24[[#This Row],[Product]],Table24[[#This Row],[Quantity]],Table24[[#This Row],[Revenue]],Table24[[#This Row],[Cost]])</f>
        <v>United KingdomFortune Cookie17731773354.6</v>
      </c>
      <c r="H150" s="25">
        <f>VLOOKUP(Table24[[#This Row],[Column1]],'Raw Data'!A:H,8,FALSE)</f>
        <v>43922</v>
      </c>
      <c r="I150" s="26" t="str">
        <f>TEXT(Table24[[#This Row],[Date]],"yyyy/mm/dd")</f>
        <v>2020/04/01</v>
      </c>
      <c r="J150" s="26" t="str">
        <f>SUBSTITUTE(Table24[[#This Row],[Date Text]],"/","-")</f>
        <v>2020-04-01</v>
      </c>
      <c r="K150" s="27" t="str">
        <f>MID(Table24[[#This Row],[Date Text]],6,2)</f>
        <v>04</v>
      </c>
      <c r="L150" s="26" t="str">
        <f>UPPER(LEFT(Table24[[#This Row],[Country]],3))</f>
        <v>UNI</v>
      </c>
      <c r="M150" s="28" t="str">
        <f xml:space="preserve"> IF(Table24[[#This Row],[Profit]]&gt;=10000,"&gt;= 10000", IF(Table24[[#This Row],[Profit]]&gt;=5000,"&gt;=  5000",IF(Table24[[#This Row],[Profit]]&gt;=1000,"&gt;=  1000",IF(Table24[[#This Row],[Profit]]&lt;1000,"&lt;=  1000","Invalid"))))</f>
        <v>&gt;=  1000</v>
      </c>
      <c r="N150" s="28" t="str">
        <f xml:space="preserve"> IF(Table24[[#This Row],[Quantity]]&gt;=4000,"&gt;=  4000", IF(Table24[[#This Row],[Quantity]]&gt;=2000,"&gt;=  2000",IF(Table24[[#This Row],[Quantity]]&gt;=1000,"&gt;= 1000",IF(Table24[[#This Row],[Quantity]]&lt;=1000,"&lt;= 1000","Invalid"))))</f>
        <v>&gt;= 1000</v>
      </c>
      <c r="O150" s="28" t="str">
        <f>TRIM(Table24[[#This Row],[Product]])</f>
        <v>Fortune Cookie</v>
      </c>
    </row>
    <row r="151" spans="1:15" x14ac:dyDescent="0.2">
      <c r="A151" s="21" t="s">
        <v>15</v>
      </c>
      <c r="B151" s="22" t="s">
        <v>10</v>
      </c>
      <c r="C151" s="23">
        <v>293</v>
      </c>
      <c r="D151" s="24">
        <v>293</v>
      </c>
      <c r="E151" s="24">
        <v>58.6</v>
      </c>
      <c r="F151" s="24">
        <v>234.4</v>
      </c>
      <c r="G151" s="24" t="str">
        <f>CONCATENATE(Table24[[#This Row],[Country]],Table24[[#This Row],[Product]],Table24[[#This Row],[Quantity]],Table24[[#This Row],[Revenue]],Table24[[#This Row],[Cost]])</f>
        <v>United KingdomFortune Cookie29329358.6</v>
      </c>
      <c r="H151" s="25">
        <f>VLOOKUP(Table24[[#This Row],[Column1]],'Raw Data'!A:H,8,FALSE)</f>
        <v>43862</v>
      </c>
      <c r="I151" s="26" t="str">
        <f>TEXT(Table24[[#This Row],[Date]],"yyyy/mm/dd")</f>
        <v>2020/02/01</v>
      </c>
      <c r="J151" s="26" t="str">
        <f>SUBSTITUTE(Table24[[#This Row],[Date Text]],"/","-")</f>
        <v>2020-02-01</v>
      </c>
      <c r="K151" s="27" t="str">
        <f>MID(Table24[[#This Row],[Date Text]],6,2)</f>
        <v>02</v>
      </c>
      <c r="L151" s="26" t="str">
        <f>UPPER(LEFT(Table24[[#This Row],[Country]],3))</f>
        <v>UNI</v>
      </c>
      <c r="M151" s="28" t="str">
        <f xml:space="preserve"> IF(Table24[[#This Row],[Profit]]&gt;=10000,"&gt;= 10000", IF(Table24[[#This Row],[Profit]]&gt;=5000,"&gt;=  5000",IF(Table24[[#This Row],[Profit]]&gt;=1000,"&gt;=  1000",IF(Table24[[#This Row],[Profit]]&lt;1000,"&lt;=  1000","Invalid"))))</f>
        <v>&lt;=  1000</v>
      </c>
      <c r="N151" s="28" t="str">
        <f xml:space="preserve"> IF(Table24[[#This Row],[Quantity]]&gt;=4000,"&gt;=  4000", IF(Table24[[#This Row],[Quantity]]&gt;=2000,"&gt;=  2000",IF(Table24[[#This Row],[Quantity]]&gt;=1000,"&gt;= 1000",IF(Table24[[#This Row],[Quantity]]&lt;=1000,"&lt;= 1000","Invalid"))))</f>
        <v>&lt;= 1000</v>
      </c>
      <c r="O151" s="28" t="str">
        <f>TRIM(Table24[[#This Row],[Product]])</f>
        <v>Fortune Cookie</v>
      </c>
    </row>
    <row r="152" spans="1:15" x14ac:dyDescent="0.2">
      <c r="A152" s="21" t="s">
        <v>15</v>
      </c>
      <c r="B152" s="22" t="s">
        <v>11</v>
      </c>
      <c r="C152" s="23">
        <v>2750</v>
      </c>
      <c r="D152" s="24">
        <v>13750</v>
      </c>
      <c r="E152" s="24">
        <v>6050.0000000000009</v>
      </c>
      <c r="F152" s="24">
        <v>7699.9999999999991</v>
      </c>
      <c r="G152" s="24" t="str">
        <f>CONCATENATE(Table24[[#This Row],[Country]],Table24[[#This Row],[Product]],Table24[[#This Row],[Quantity]],Table24[[#This Row],[Revenue]],Table24[[#This Row],[Cost]])</f>
        <v>United KingdomOatmeal Raisin2750137506050</v>
      </c>
      <c r="H152" s="25">
        <f>VLOOKUP(Table24[[#This Row],[Column1]],'Raw Data'!A:H,8,FALSE)</f>
        <v>43862</v>
      </c>
      <c r="I152" s="26" t="str">
        <f>TEXT(Table24[[#This Row],[Date]],"yyyy/mm/dd")</f>
        <v>2020/02/01</v>
      </c>
      <c r="J152" s="26" t="str">
        <f>SUBSTITUTE(Table24[[#This Row],[Date Text]],"/","-")</f>
        <v>2020-02-01</v>
      </c>
      <c r="K152" s="27" t="str">
        <f>MID(Table24[[#This Row],[Date Text]],6,2)</f>
        <v>02</v>
      </c>
      <c r="L152" s="26" t="str">
        <f>UPPER(LEFT(Table24[[#This Row],[Country]],3))</f>
        <v>UNI</v>
      </c>
      <c r="M152" s="28" t="str">
        <f xml:space="preserve"> IF(Table24[[#This Row],[Profit]]&gt;=10000,"&gt;= 10000", IF(Table24[[#This Row],[Profit]]&gt;=5000,"&gt;=  5000",IF(Table24[[#This Row],[Profit]]&gt;=1000,"&gt;=  1000",IF(Table24[[#This Row],[Profit]]&lt;1000,"&lt;=  1000","Invalid"))))</f>
        <v>&gt;=  5000</v>
      </c>
      <c r="N152" s="28" t="str">
        <f xml:space="preserve"> IF(Table24[[#This Row],[Quantity]]&gt;=4000,"&gt;=  4000", IF(Table24[[#This Row],[Quantity]]&gt;=2000,"&gt;=  2000",IF(Table24[[#This Row],[Quantity]]&gt;=1000,"&gt;= 1000",IF(Table24[[#This Row],[Quantity]]&lt;=1000,"&lt;= 1000","Invalid"))))</f>
        <v>&gt;=  2000</v>
      </c>
      <c r="O152" s="28" t="str">
        <f>TRIM(Table24[[#This Row],[Product]])</f>
        <v>Oatmeal Raisin</v>
      </c>
    </row>
    <row r="153" spans="1:15" x14ac:dyDescent="0.2">
      <c r="A153" s="21" t="s">
        <v>15</v>
      </c>
      <c r="B153" s="22" t="s">
        <v>11</v>
      </c>
      <c r="C153" s="23">
        <v>1899</v>
      </c>
      <c r="D153" s="24">
        <v>9495</v>
      </c>
      <c r="E153" s="24">
        <v>4177.8</v>
      </c>
      <c r="F153" s="24">
        <v>5317.2</v>
      </c>
      <c r="G153" s="24" t="str">
        <f>CONCATENATE(Table24[[#This Row],[Country]],Table24[[#This Row],[Product]],Table24[[#This Row],[Quantity]],Table24[[#This Row],[Revenue]],Table24[[#This Row],[Cost]])</f>
        <v>United KingdomOatmeal Raisin189994954177.8</v>
      </c>
      <c r="H153" s="25">
        <f>VLOOKUP(Table24[[#This Row],[Column1]],'Raw Data'!A:H,8,FALSE)</f>
        <v>43983</v>
      </c>
      <c r="I153" s="26" t="str">
        <f>TEXT(Table24[[#This Row],[Date]],"yyyy/mm/dd")</f>
        <v>2020/06/01</v>
      </c>
      <c r="J153" s="26" t="str">
        <f>SUBSTITUTE(Table24[[#This Row],[Date Text]],"/","-")</f>
        <v>2020-06-01</v>
      </c>
      <c r="K153" s="27" t="str">
        <f>MID(Table24[[#This Row],[Date Text]],6,2)</f>
        <v>06</v>
      </c>
      <c r="L153" s="26" t="str">
        <f>UPPER(LEFT(Table24[[#This Row],[Country]],3))</f>
        <v>UNI</v>
      </c>
      <c r="M153" s="28" t="str">
        <f xml:space="preserve"> IF(Table24[[#This Row],[Profit]]&gt;=10000,"&gt;= 10000", IF(Table24[[#This Row],[Profit]]&gt;=5000,"&gt;=  5000",IF(Table24[[#This Row],[Profit]]&gt;=1000,"&gt;=  1000",IF(Table24[[#This Row],[Profit]]&lt;1000,"&lt;=  1000","Invalid"))))</f>
        <v>&gt;=  5000</v>
      </c>
      <c r="N153" s="28" t="str">
        <f xml:space="preserve"> IF(Table24[[#This Row],[Quantity]]&gt;=4000,"&gt;=  4000", IF(Table24[[#This Row],[Quantity]]&gt;=2000,"&gt;=  2000",IF(Table24[[#This Row],[Quantity]]&gt;=1000,"&gt;= 1000",IF(Table24[[#This Row],[Quantity]]&lt;=1000,"&lt;= 1000","Invalid"))))</f>
        <v>&gt;= 1000</v>
      </c>
      <c r="O153" s="28" t="str">
        <f>TRIM(Table24[[#This Row],[Product]])</f>
        <v>Oatmeal Raisin</v>
      </c>
    </row>
    <row r="154" spans="1:15" x14ac:dyDescent="0.2">
      <c r="A154" s="21" t="s">
        <v>15</v>
      </c>
      <c r="B154" s="22" t="s">
        <v>11</v>
      </c>
      <c r="C154" s="23">
        <v>941</v>
      </c>
      <c r="D154" s="24">
        <v>4705</v>
      </c>
      <c r="E154" s="24">
        <v>2070.2000000000003</v>
      </c>
      <c r="F154" s="24">
        <v>2634.7999999999997</v>
      </c>
      <c r="G154" s="24" t="str">
        <f>CONCATENATE(Table24[[#This Row],[Country]],Table24[[#This Row],[Product]],Table24[[#This Row],[Quantity]],Table24[[#This Row],[Revenue]],Table24[[#This Row],[Cost]])</f>
        <v>United KingdomOatmeal Raisin94147052070.2</v>
      </c>
      <c r="H154" s="25">
        <f>VLOOKUP(Table24[[#This Row],[Column1]],'Raw Data'!A:H,8,FALSE)</f>
        <v>44136</v>
      </c>
      <c r="I154" s="26" t="str">
        <f>TEXT(Table24[[#This Row],[Date]],"yyyy/mm/dd")</f>
        <v>2020/11/01</v>
      </c>
      <c r="J154" s="26" t="str">
        <f>SUBSTITUTE(Table24[[#This Row],[Date Text]],"/","-")</f>
        <v>2020-11-01</v>
      </c>
      <c r="K154" s="27" t="str">
        <f>MID(Table24[[#This Row],[Date Text]],6,2)</f>
        <v>11</v>
      </c>
      <c r="L154" s="26" t="str">
        <f>UPPER(LEFT(Table24[[#This Row],[Country]],3))</f>
        <v>UNI</v>
      </c>
      <c r="M154" s="28" t="str">
        <f xml:space="preserve"> IF(Table24[[#This Row],[Profit]]&gt;=10000,"&gt;= 10000", IF(Table24[[#This Row],[Profit]]&gt;=5000,"&gt;=  5000",IF(Table24[[#This Row],[Profit]]&gt;=1000,"&gt;=  1000",IF(Table24[[#This Row],[Profit]]&lt;1000,"&lt;=  1000","Invalid"))))</f>
        <v>&gt;=  1000</v>
      </c>
      <c r="N154" s="28" t="str">
        <f xml:space="preserve"> IF(Table24[[#This Row],[Quantity]]&gt;=4000,"&gt;=  4000", IF(Table24[[#This Row],[Quantity]]&gt;=2000,"&gt;=  2000",IF(Table24[[#This Row],[Quantity]]&gt;=1000,"&gt;= 1000",IF(Table24[[#This Row],[Quantity]]&lt;=1000,"&lt;= 1000","Invalid"))))</f>
        <v>&lt;= 1000</v>
      </c>
      <c r="O154" s="28" t="str">
        <f>TRIM(Table24[[#This Row],[Product]])</f>
        <v>Oatmeal Raisin</v>
      </c>
    </row>
    <row r="155" spans="1:15" x14ac:dyDescent="0.2">
      <c r="A155" s="21" t="s">
        <v>15</v>
      </c>
      <c r="B155" s="22" t="s">
        <v>11</v>
      </c>
      <c r="C155" s="23">
        <v>1988</v>
      </c>
      <c r="D155" s="24">
        <v>9940</v>
      </c>
      <c r="E155" s="24">
        <v>4373.6000000000004</v>
      </c>
      <c r="F155" s="24">
        <v>5566.4</v>
      </c>
      <c r="G155" s="24" t="str">
        <f>CONCATENATE(Table24[[#This Row],[Country]],Table24[[#This Row],[Product]],Table24[[#This Row],[Quantity]],Table24[[#This Row],[Revenue]],Table24[[#This Row],[Cost]])</f>
        <v>United KingdomOatmeal Raisin198899404373.6</v>
      </c>
      <c r="H155" s="25">
        <f>VLOOKUP(Table24[[#This Row],[Column1]],'Raw Data'!A:H,8,FALSE)</f>
        <v>43831</v>
      </c>
      <c r="I155" s="26" t="str">
        <f>TEXT(Table24[[#This Row],[Date]],"yyyy/mm/dd")</f>
        <v>2020/01/01</v>
      </c>
      <c r="J155" s="26" t="str">
        <f>SUBSTITUTE(Table24[[#This Row],[Date Text]],"/","-")</f>
        <v>2020-01-01</v>
      </c>
      <c r="K155" s="27" t="str">
        <f>MID(Table24[[#This Row],[Date Text]],6,2)</f>
        <v>01</v>
      </c>
      <c r="L155" s="26" t="str">
        <f>UPPER(LEFT(Table24[[#This Row],[Country]],3))</f>
        <v>UNI</v>
      </c>
      <c r="M155" s="28" t="str">
        <f xml:space="preserve"> IF(Table24[[#This Row],[Profit]]&gt;=10000,"&gt;= 10000", IF(Table24[[#This Row],[Profit]]&gt;=5000,"&gt;=  5000",IF(Table24[[#This Row],[Profit]]&gt;=1000,"&gt;=  1000",IF(Table24[[#This Row],[Profit]]&lt;1000,"&lt;=  1000","Invalid"))))</f>
        <v>&gt;=  5000</v>
      </c>
      <c r="N155" s="28" t="str">
        <f xml:space="preserve"> IF(Table24[[#This Row],[Quantity]]&gt;=4000,"&gt;=  4000", IF(Table24[[#This Row],[Quantity]]&gt;=2000,"&gt;=  2000",IF(Table24[[#This Row],[Quantity]]&gt;=1000,"&gt;= 1000",IF(Table24[[#This Row],[Quantity]]&lt;=1000,"&lt;= 1000","Invalid"))))</f>
        <v>&gt;= 1000</v>
      </c>
      <c r="O155" s="28" t="str">
        <f>TRIM(Table24[[#This Row],[Product]])</f>
        <v>Oatmeal Raisin</v>
      </c>
    </row>
    <row r="156" spans="1:15" x14ac:dyDescent="0.2">
      <c r="A156" s="21" t="s">
        <v>15</v>
      </c>
      <c r="B156" s="22" t="s">
        <v>11</v>
      </c>
      <c r="C156" s="23">
        <v>2876</v>
      </c>
      <c r="D156" s="24">
        <v>14380</v>
      </c>
      <c r="E156" s="24">
        <v>6327.2000000000007</v>
      </c>
      <c r="F156" s="24">
        <v>8052.7999999999993</v>
      </c>
      <c r="G156" s="24" t="str">
        <f>CONCATENATE(Table24[[#This Row],[Country]],Table24[[#This Row],[Product]],Table24[[#This Row],[Quantity]],Table24[[#This Row],[Revenue]],Table24[[#This Row],[Cost]])</f>
        <v>United KingdomOatmeal Raisin2876143806327.2</v>
      </c>
      <c r="H156" s="25">
        <f>VLOOKUP(Table24[[#This Row],[Column1]],'Raw Data'!A:H,8,FALSE)</f>
        <v>44075</v>
      </c>
      <c r="I156" s="26" t="str">
        <f>TEXT(Table24[[#This Row],[Date]],"yyyy/mm/dd")</f>
        <v>2020/09/01</v>
      </c>
      <c r="J156" s="26" t="str">
        <f>SUBSTITUTE(Table24[[#This Row],[Date Text]],"/","-")</f>
        <v>2020-09-01</v>
      </c>
      <c r="K156" s="27" t="str">
        <f>MID(Table24[[#This Row],[Date Text]],6,2)</f>
        <v>09</v>
      </c>
      <c r="L156" s="26" t="str">
        <f>UPPER(LEFT(Table24[[#This Row],[Country]],3))</f>
        <v>UNI</v>
      </c>
      <c r="M156" s="28" t="str">
        <f xml:space="preserve"> IF(Table24[[#This Row],[Profit]]&gt;=10000,"&gt;= 10000", IF(Table24[[#This Row],[Profit]]&gt;=5000,"&gt;=  5000",IF(Table24[[#This Row],[Profit]]&gt;=1000,"&gt;=  1000",IF(Table24[[#This Row],[Profit]]&lt;1000,"&lt;=  1000","Invalid"))))</f>
        <v>&gt;=  5000</v>
      </c>
      <c r="N156" s="28" t="str">
        <f xml:space="preserve"> IF(Table24[[#This Row],[Quantity]]&gt;=4000,"&gt;=  4000", IF(Table24[[#This Row],[Quantity]]&gt;=2000,"&gt;=  2000",IF(Table24[[#This Row],[Quantity]]&gt;=1000,"&gt;= 1000",IF(Table24[[#This Row],[Quantity]]&lt;=1000,"&lt;= 1000","Invalid"))))</f>
        <v>&gt;=  2000</v>
      </c>
      <c r="O156" s="28" t="str">
        <f>TRIM(Table24[[#This Row],[Product]])</f>
        <v>Oatmeal Raisin</v>
      </c>
    </row>
    <row r="157" spans="1:15" x14ac:dyDescent="0.2">
      <c r="A157" s="21" t="s">
        <v>15</v>
      </c>
      <c r="B157" s="22" t="s">
        <v>11</v>
      </c>
      <c r="C157" s="23">
        <v>2072</v>
      </c>
      <c r="D157" s="24">
        <v>10360</v>
      </c>
      <c r="E157" s="24">
        <v>4558.4000000000005</v>
      </c>
      <c r="F157" s="24">
        <v>5801.5999999999995</v>
      </c>
      <c r="G157" s="24" t="str">
        <f>CONCATENATE(Table24[[#This Row],[Country]],Table24[[#This Row],[Product]],Table24[[#This Row],[Quantity]],Table24[[#This Row],[Revenue]],Table24[[#This Row],[Cost]])</f>
        <v>United KingdomOatmeal Raisin2072103604558.4</v>
      </c>
      <c r="H157" s="25">
        <f>VLOOKUP(Table24[[#This Row],[Column1]],'Raw Data'!A:H,8,FALSE)</f>
        <v>44166</v>
      </c>
      <c r="I157" s="26" t="str">
        <f>TEXT(Table24[[#This Row],[Date]],"yyyy/mm/dd")</f>
        <v>2020/12/01</v>
      </c>
      <c r="J157" s="26" t="str">
        <f>SUBSTITUTE(Table24[[#This Row],[Date Text]],"/","-")</f>
        <v>2020-12-01</v>
      </c>
      <c r="K157" s="27" t="str">
        <f>MID(Table24[[#This Row],[Date Text]],6,2)</f>
        <v>12</v>
      </c>
      <c r="L157" s="26" t="str">
        <f>UPPER(LEFT(Table24[[#This Row],[Country]],3))</f>
        <v>UNI</v>
      </c>
      <c r="M157" s="28" t="str">
        <f xml:space="preserve"> IF(Table24[[#This Row],[Profit]]&gt;=10000,"&gt;= 10000", IF(Table24[[#This Row],[Profit]]&gt;=5000,"&gt;=  5000",IF(Table24[[#This Row],[Profit]]&gt;=1000,"&gt;=  1000",IF(Table24[[#This Row],[Profit]]&lt;1000,"&lt;=  1000","Invalid"))))</f>
        <v>&gt;=  5000</v>
      </c>
      <c r="N157" s="28" t="str">
        <f xml:space="preserve"> IF(Table24[[#This Row],[Quantity]]&gt;=4000,"&gt;=  4000", IF(Table24[[#This Row],[Quantity]]&gt;=2000,"&gt;=  2000",IF(Table24[[#This Row],[Quantity]]&gt;=1000,"&gt;= 1000",IF(Table24[[#This Row],[Quantity]]&lt;=1000,"&lt;= 1000","Invalid"))))</f>
        <v>&gt;=  2000</v>
      </c>
      <c r="O157" s="28" t="str">
        <f>TRIM(Table24[[#This Row],[Product]])</f>
        <v>Oatmeal Raisin</v>
      </c>
    </row>
    <row r="158" spans="1:15" x14ac:dyDescent="0.2">
      <c r="A158" s="21" t="s">
        <v>15</v>
      </c>
      <c r="B158" s="22" t="s">
        <v>11</v>
      </c>
      <c r="C158" s="23">
        <v>853</v>
      </c>
      <c r="D158" s="24">
        <v>4265</v>
      </c>
      <c r="E158" s="24">
        <v>1876.6000000000001</v>
      </c>
      <c r="F158" s="24">
        <v>2388.3999999999996</v>
      </c>
      <c r="G158" s="24" t="str">
        <f>CONCATENATE(Table24[[#This Row],[Country]],Table24[[#This Row],[Product]],Table24[[#This Row],[Quantity]],Table24[[#This Row],[Revenue]],Table24[[#This Row],[Cost]])</f>
        <v>United KingdomOatmeal Raisin85342651876.6</v>
      </c>
      <c r="H158" s="25">
        <f>VLOOKUP(Table24[[#This Row],[Column1]],'Raw Data'!A:H,8,FALSE)</f>
        <v>44166</v>
      </c>
      <c r="I158" s="26" t="str">
        <f>TEXT(Table24[[#This Row],[Date]],"yyyy/mm/dd")</f>
        <v>2020/12/01</v>
      </c>
      <c r="J158" s="26" t="str">
        <f>SUBSTITUTE(Table24[[#This Row],[Date Text]],"/","-")</f>
        <v>2020-12-01</v>
      </c>
      <c r="K158" s="27" t="str">
        <f>MID(Table24[[#This Row],[Date Text]],6,2)</f>
        <v>12</v>
      </c>
      <c r="L158" s="26" t="str">
        <f>UPPER(LEFT(Table24[[#This Row],[Country]],3))</f>
        <v>UNI</v>
      </c>
      <c r="M158" s="28" t="str">
        <f xml:space="preserve"> IF(Table24[[#This Row],[Profit]]&gt;=10000,"&gt;= 10000", IF(Table24[[#This Row],[Profit]]&gt;=5000,"&gt;=  5000",IF(Table24[[#This Row],[Profit]]&gt;=1000,"&gt;=  1000",IF(Table24[[#This Row],[Profit]]&lt;1000,"&lt;=  1000","Invalid"))))</f>
        <v>&gt;=  1000</v>
      </c>
      <c r="N158" s="28" t="str">
        <f xml:space="preserve"> IF(Table24[[#This Row],[Quantity]]&gt;=4000,"&gt;=  4000", IF(Table24[[#This Row],[Quantity]]&gt;=2000,"&gt;=  2000",IF(Table24[[#This Row],[Quantity]]&gt;=1000,"&gt;= 1000",IF(Table24[[#This Row],[Quantity]]&lt;=1000,"&lt;= 1000","Invalid"))))</f>
        <v>&lt;= 1000</v>
      </c>
      <c r="O158" s="28" t="str">
        <f>TRIM(Table24[[#This Row],[Product]])</f>
        <v>Oatmeal Raisin</v>
      </c>
    </row>
    <row r="159" spans="1:15" x14ac:dyDescent="0.2">
      <c r="A159" s="21" t="s">
        <v>15</v>
      </c>
      <c r="B159" s="22" t="s">
        <v>11</v>
      </c>
      <c r="C159" s="23">
        <v>1433</v>
      </c>
      <c r="D159" s="24">
        <v>7165</v>
      </c>
      <c r="E159" s="24">
        <v>3152.6000000000004</v>
      </c>
      <c r="F159" s="24">
        <v>4012.3999999999996</v>
      </c>
      <c r="G159" s="24" t="str">
        <f>CONCATENATE(Table24[[#This Row],[Country]],Table24[[#This Row],[Product]],Table24[[#This Row],[Quantity]],Table24[[#This Row],[Revenue]],Table24[[#This Row],[Cost]])</f>
        <v>United KingdomOatmeal Raisin143371653152.6</v>
      </c>
      <c r="H159" s="25">
        <f>VLOOKUP(Table24[[#This Row],[Column1]],'Raw Data'!A:H,8,FALSE)</f>
        <v>43952</v>
      </c>
      <c r="I159" s="26" t="str">
        <f>TEXT(Table24[[#This Row],[Date]],"yyyy/mm/dd")</f>
        <v>2020/05/01</v>
      </c>
      <c r="J159" s="26" t="str">
        <f>SUBSTITUTE(Table24[[#This Row],[Date Text]],"/","-")</f>
        <v>2020-05-01</v>
      </c>
      <c r="K159" s="27" t="str">
        <f>MID(Table24[[#This Row],[Date Text]],6,2)</f>
        <v>05</v>
      </c>
      <c r="L159" s="26" t="str">
        <f>UPPER(LEFT(Table24[[#This Row],[Country]],3))</f>
        <v>UNI</v>
      </c>
      <c r="M159" s="28" t="str">
        <f xml:space="preserve"> IF(Table24[[#This Row],[Profit]]&gt;=10000,"&gt;= 10000", IF(Table24[[#This Row],[Profit]]&gt;=5000,"&gt;=  5000",IF(Table24[[#This Row],[Profit]]&gt;=1000,"&gt;=  1000",IF(Table24[[#This Row],[Profit]]&lt;1000,"&lt;=  1000","Invalid"))))</f>
        <v>&gt;=  1000</v>
      </c>
      <c r="N159" s="28" t="str">
        <f xml:space="preserve"> IF(Table24[[#This Row],[Quantity]]&gt;=4000,"&gt;=  4000", IF(Table24[[#This Row],[Quantity]]&gt;=2000,"&gt;=  2000",IF(Table24[[#This Row],[Quantity]]&gt;=1000,"&gt;= 1000",IF(Table24[[#This Row],[Quantity]]&lt;=1000,"&lt;= 1000","Invalid"))))</f>
        <v>&gt;= 1000</v>
      </c>
      <c r="O159" s="28" t="str">
        <f>TRIM(Table24[[#This Row],[Product]])</f>
        <v>Oatmeal Raisin</v>
      </c>
    </row>
    <row r="160" spans="1:15" x14ac:dyDescent="0.2">
      <c r="A160" s="21" t="s">
        <v>15</v>
      </c>
      <c r="B160" s="22" t="s">
        <v>11</v>
      </c>
      <c r="C160" s="23">
        <v>3422</v>
      </c>
      <c r="D160" s="24">
        <v>17110</v>
      </c>
      <c r="E160" s="24">
        <v>7528.4000000000005</v>
      </c>
      <c r="F160" s="24">
        <v>9581.5999999999985</v>
      </c>
      <c r="G160" s="24" t="str">
        <f>CONCATENATE(Table24[[#This Row],[Country]],Table24[[#This Row],[Product]],Table24[[#This Row],[Quantity]],Table24[[#This Row],[Revenue]],Table24[[#This Row],[Cost]])</f>
        <v>United KingdomOatmeal Raisin3422171107528.4</v>
      </c>
      <c r="H160" s="25">
        <f>VLOOKUP(Table24[[#This Row],[Column1]],'Raw Data'!A:H,8,FALSE)</f>
        <v>44013</v>
      </c>
      <c r="I160" s="26" t="str">
        <f>TEXT(Table24[[#This Row],[Date]],"yyyy/mm/dd")</f>
        <v>2020/07/01</v>
      </c>
      <c r="J160" s="26" t="str">
        <f>SUBSTITUTE(Table24[[#This Row],[Date Text]],"/","-")</f>
        <v>2020-07-01</v>
      </c>
      <c r="K160" s="27" t="str">
        <f>MID(Table24[[#This Row],[Date Text]],6,2)</f>
        <v>07</v>
      </c>
      <c r="L160" s="26" t="str">
        <f>UPPER(LEFT(Table24[[#This Row],[Country]],3))</f>
        <v>UNI</v>
      </c>
      <c r="M160" s="28" t="str">
        <f xml:space="preserve"> IF(Table24[[#This Row],[Profit]]&gt;=10000,"&gt;= 10000", IF(Table24[[#This Row],[Profit]]&gt;=5000,"&gt;=  5000",IF(Table24[[#This Row],[Profit]]&gt;=1000,"&gt;=  1000",IF(Table24[[#This Row],[Profit]]&lt;1000,"&lt;=  1000","Invalid"))))</f>
        <v>&gt;=  5000</v>
      </c>
      <c r="N160" s="28" t="str">
        <f xml:space="preserve"> IF(Table24[[#This Row],[Quantity]]&gt;=4000,"&gt;=  4000", IF(Table24[[#This Row],[Quantity]]&gt;=2000,"&gt;=  2000",IF(Table24[[#This Row],[Quantity]]&gt;=1000,"&gt;= 1000",IF(Table24[[#This Row],[Quantity]]&lt;=1000,"&lt;= 1000","Invalid"))))</f>
        <v>&gt;=  2000</v>
      </c>
      <c r="O160" s="28" t="str">
        <f>TRIM(Table24[[#This Row],[Product]])</f>
        <v>Oatmeal Raisin</v>
      </c>
    </row>
    <row r="161" spans="1:15" x14ac:dyDescent="0.2">
      <c r="A161" s="21" t="s">
        <v>15</v>
      </c>
      <c r="B161" s="22" t="s">
        <v>11</v>
      </c>
      <c r="C161" s="23">
        <v>1190</v>
      </c>
      <c r="D161" s="24">
        <v>5950</v>
      </c>
      <c r="E161" s="24">
        <v>2618</v>
      </c>
      <c r="F161" s="24">
        <v>3332</v>
      </c>
      <c r="G161" s="24" t="str">
        <f>CONCATENATE(Table24[[#This Row],[Country]],Table24[[#This Row],[Product]],Table24[[#This Row],[Quantity]],Table24[[#This Row],[Revenue]],Table24[[#This Row],[Cost]])</f>
        <v>United KingdomOatmeal Raisin119059502618</v>
      </c>
      <c r="H161" s="25">
        <f>VLOOKUP(Table24[[#This Row],[Column1]],'Raw Data'!A:H,8,FALSE)</f>
        <v>43983</v>
      </c>
      <c r="I161" s="26" t="str">
        <f>TEXT(Table24[[#This Row],[Date]],"yyyy/mm/dd")</f>
        <v>2020/06/01</v>
      </c>
      <c r="J161" s="26" t="str">
        <f>SUBSTITUTE(Table24[[#This Row],[Date Text]],"/","-")</f>
        <v>2020-06-01</v>
      </c>
      <c r="K161" s="27" t="str">
        <f>MID(Table24[[#This Row],[Date Text]],6,2)</f>
        <v>06</v>
      </c>
      <c r="L161" s="26" t="str">
        <f>UPPER(LEFT(Table24[[#This Row],[Country]],3))</f>
        <v>UNI</v>
      </c>
      <c r="M161" s="28" t="str">
        <f xml:space="preserve"> IF(Table24[[#This Row],[Profit]]&gt;=10000,"&gt;= 10000", IF(Table24[[#This Row],[Profit]]&gt;=5000,"&gt;=  5000",IF(Table24[[#This Row],[Profit]]&gt;=1000,"&gt;=  1000",IF(Table24[[#This Row],[Profit]]&lt;1000,"&lt;=  1000","Invalid"))))</f>
        <v>&gt;=  1000</v>
      </c>
      <c r="N161" s="28" t="str">
        <f xml:space="preserve"> IF(Table24[[#This Row],[Quantity]]&gt;=4000,"&gt;=  4000", IF(Table24[[#This Row],[Quantity]]&gt;=2000,"&gt;=  2000",IF(Table24[[#This Row],[Quantity]]&gt;=1000,"&gt;= 1000",IF(Table24[[#This Row],[Quantity]]&lt;=1000,"&lt;= 1000","Invalid"))))</f>
        <v>&gt;= 1000</v>
      </c>
      <c r="O161" s="28" t="str">
        <f>TRIM(Table24[[#This Row],[Product]])</f>
        <v>Oatmeal Raisin</v>
      </c>
    </row>
    <row r="162" spans="1:15" x14ac:dyDescent="0.2">
      <c r="A162" s="21" t="s">
        <v>15</v>
      </c>
      <c r="B162" s="22" t="s">
        <v>11</v>
      </c>
      <c r="C162" s="23">
        <v>1393</v>
      </c>
      <c r="D162" s="24">
        <v>6965</v>
      </c>
      <c r="E162" s="24">
        <v>3064.6000000000004</v>
      </c>
      <c r="F162" s="24">
        <v>3900.3999999999996</v>
      </c>
      <c r="G162" s="24" t="str">
        <f>CONCATENATE(Table24[[#This Row],[Country]],Table24[[#This Row],[Product]],Table24[[#This Row],[Quantity]],Table24[[#This Row],[Revenue]],Table24[[#This Row],[Cost]])</f>
        <v>United KingdomOatmeal Raisin139369653064.6</v>
      </c>
      <c r="H162" s="25">
        <f>VLOOKUP(Table24[[#This Row],[Column1]],'Raw Data'!A:H,8,FALSE)</f>
        <v>44105</v>
      </c>
      <c r="I162" s="26" t="str">
        <f>TEXT(Table24[[#This Row],[Date]],"yyyy/mm/dd")</f>
        <v>2020/10/01</v>
      </c>
      <c r="J162" s="26" t="str">
        <f>SUBSTITUTE(Table24[[#This Row],[Date Text]],"/","-")</f>
        <v>2020-10-01</v>
      </c>
      <c r="K162" s="27" t="str">
        <f>MID(Table24[[#This Row],[Date Text]],6,2)</f>
        <v>10</v>
      </c>
      <c r="L162" s="26" t="str">
        <f>UPPER(LEFT(Table24[[#This Row],[Country]],3))</f>
        <v>UNI</v>
      </c>
      <c r="M162" s="28" t="str">
        <f xml:space="preserve"> IF(Table24[[#This Row],[Profit]]&gt;=10000,"&gt;= 10000", IF(Table24[[#This Row],[Profit]]&gt;=5000,"&gt;=  5000",IF(Table24[[#This Row],[Profit]]&gt;=1000,"&gt;=  1000",IF(Table24[[#This Row],[Profit]]&lt;1000,"&lt;=  1000","Invalid"))))</f>
        <v>&gt;=  1000</v>
      </c>
      <c r="N162" s="28" t="str">
        <f xml:space="preserve"> IF(Table24[[#This Row],[Quantity]]&gt;=4000,"&gt;=  4000", IF(Table24[[#This Row],[Quantity]]&gt;=2000,"&gt;=  2000",IF(Table24[[#This Row],[Quantity]]&gt;=1000,"&gt;= 1000",IF(Table24[[#This Row],[Quantity]]&lt;=1000,"&lt;= 1000","Invalid"))))</f>
        <v>&gt;= 1000</v>
      </c>
      <c r="O162" s="28" t="str">
        <f>TRIM(Table24[[#This Row],[Product]])</f>
        <v>Oatmeal Raisin</v>
      </c>
    </row>
    <row r="163" spans="1:15" x14ac:dyDescent="0.2">
      <c r="A163" s="21" t="s">
        <v>15</v>
      </c>
      <c r="B163" s="22" t="s">
        <v>11</v>
      </c>
      <c r="C163" s="23">
        <v>2475</v>
      </c>
      <c r="D163" s="24">
        <v>12375</v>
      </c>
      <c r="E163" s="24">
        <v>5445</v>
      </c>
      <c r="F163" s="24">
        <v>6930</v>
      </c>
      <c r="G163" s="24" t="str">
        <f>CONCATENATE(Table24[[#This Row],[Country]],Table24[[#This Row],[Product]],Table24[[#This Row],[Quantity]],Table24[[#This Row],[Revenue]],Table24[[#This Row],[Cost]])</f>
        <v>United KingdomOatmeal Raisin2475123755445</v>
      </c>
      <c r="H163" s="25">
        <f>VLOOKUP(Table24[[#This Row],[Column1]],'Raw Data'!A:H,8,FALSE)</f>
        <v>44044</v>
      </c>
      <c r="I163" s="26" t="str">
        <f>TEXT(Table24[[#This Row],[Date]],"yyyy/mm/dd")</f>
        <v>2020/08/01</v>
      </c>
      <c r="J163" s="26" t="str">
        <f>SUBSTITUTE(Table24[[#This Row],[Date Text]],"/","-")</f>
        <v>2020-08-01</v>
      </c>
      <c r="K163" s="27" t="str">
        <f>MID(Table24[[#This Row],[Date Text]],6,2)</f>
        <v>08</v>
      </c>
      <c r="L163" s="26" t="str">
        <f>UPPER(LEFT(Table24[[#This Row],[Country]],3))</f>
        <v>UNI</v>
      </c>
      <c r="M163" s="28" t="str">
        <f xml:space="preserve"> IF(Table24[[#This Row],[Profit]]&gt;=10000,"&gt;= 10000", IF(Table24[[#This Row],[Profit]]&gt;=5000,"&gt;=  5000",IF(Table24[[#This Row],[Profit]]&gt;=1000,"&gt;=  1000",IF(Table24[[#This Row],[Profit]]&lt;1000,"&lt;=  1000","Invalid"))))</f>
        <v>&gt;=  5000</v>
      </c>
      <c r="N163" s="28" t="str">
        <f xml:space="preserve"> IF(Table24[[#This Row],[Quantity]]&gt;=4000,"&gt;=  4000", IF(Table24[[#This Row],[Quantity]]&gt;=2000,"&gt;=  2000",IF(Table24[[#This Row],[Quantity]]&gt;=1000,"&gt;= 1000",IF(Table24[[#This Row],[Quantity]]&lt;=1000,"&lt;= 1000","Invalid"))))</f>
        <v>&gt;=  2000</v>
      </c>
      <c r="O163" s="28" t="str">
        <f>TRIM(Table24[[#This Row],[Product]])</f>
        <v>Oatmeal Raisin</v>
      </c>
    </row>
    <row r="164" spans="1:15" x14ac:dyDescent="0.2">
      <c r="A164" s="21" t="s">
        <v>15</v>
      </c>
      <c r="B164" s="22" t="s">
        <v>11</v>
      </c>
      <c r="C164" s="23">
        <v>1731</v>
      </c>
      <c r="D164" s="24">
        <v>8655</v>
      </c>
      <c r="E164" s="24">
        <v>3808.2000000000003</v>
      </c>
      <c r="F164" s="24">
        <v>4846.7999999999993</v>
      </c>
      <c r="G164" s="24" t="str">
        <f>CONCATENATE(Table24[[#This Row],[Country]],Table24[[#This Row],[Product]],Table24[[#This Row],[Quantity]],Table24[[#This Row],[Revenue]],Table24[[#This Row],[Cost]])</f>
        <v>United KingdomOatmeal Raisin173186553808.2</v>
      </c>
      <c r="H164" s="25">
        <f>VLOOKUP(Table24[[#This Row],[Column1]],'Raw Data'!A:H,8,FALSE)</f>
        <v>44105</v>
      </c>
      <c r="I164" s="26" t="str">
        <f>TEXT(Table24[[#This Row],[Date]],"yyyy/mm/dd")</f>
        <v>2020/10/01</v>
      </c>
      <c r="J164" s="26" t="str">
        <f>SUBSTITUTE(Table24[[#This Row],[Date Text]],"/","-")</f>
        <v>2020-10-01</v>
      </c>
      <c r="K164" s="27" t="str">
        <f>MID(Table24[[#This Row],[Date Text]],6,2)</f>
        <v>10</v>
      </c>
      <c r="L164" s="26" t="str">
        <f>UPPER(LEFT(Table24[[#This Row],[Country]],3))</f>
        <v>UNI</v>
      </c>
      <c r="M164" s="28" t="str">
        <f xml:space="preserve"> IF(Table24[[#This Row],[Profit]]&gt;=10000,"&gt;= 10000", IF(Table24[[#This Row],[Profit]]&gt;=5000,"&gt;=  5000",IF(Table24[[#This Row],[Profit]]&gt;=1000,"&gt;=  1000",IF(Table24[[#This Row],[Profit]]&lt;1000,"&lt;=  1000","Invalid"))))</f>
        <v>&gt;=  1000</v>
      </c>
      <c r="N164" s="28" t="str">
        <f xml:space="preserve"> IF(Table24[[#This Row],[Quantity]]&gt;=4000,"&gt;=  4000", IF(Table24[[#This Row],[Quantity]]&gt;=2000,"&gt;=  2000",IF(Table24[[#This Row],[Quantity]]&gt;=1000,"&gt;= 1000",IF(Table24[[#This Row],[Quantity]]&lt;=1000,"&lt;= 1000","Invalid"))))</f>
        <v>&gt;= 1000</v>
      </c>
      <c r="O164" s="28" t="str">
        <f>TRIM(Table24[[#This Row],[Product]])</f>
        <v>Oatmeal Raisin</v>
      </c>
    </row>
    <row r="165" spans="1:15" x14ac:dyDescent="0.2">
      <c r="A165" s="21" t="s">
        <v>15</v>
      </c>
      <c r="B165" s="22" t="s">
        <v>11</v>
      </c>
      <c r="C165" s="23">
        <v>2475</v>
      </c>
      <c r="D165" s="24">
        <v>12375</v>
      </c>
      <c r="E165" s="24">
        <v>5445</v>
      </c>
      <c r="F165" s="24">
        <v>6930</v>
      </c>
      <c r="G165" s="24" t="str">
        <f>CONCATENATE(Table24[[#This Row],[Country]],Table24[[#This Row],[Product]],Table24[[#This Row],[Quantity]],Table24[[#This Row],[Revenue]],Table24[[#This Row],[Cost]])</f>
        <v>United KingdomOatmeal Raisin2475123755445</v>
      </c>
      <c r="H165" s="25">
        <f>VLOOKUP(Table24[[#This Row],[Column1]],'Raw Data'!A:H,8,FALSE)</f>
        <v>44044</v>
      </c>
      <c r="I165" s="26" t="str">
        <f>TEXT(Table24[[#This Row],[Date]],"yyyy/mm/dd")</f>
        <v>2020/08/01</v>
      </c>
      <c r="J165" s="26" t="str">
        <f>SUBSTITUTE(Table24[[#This Row],[Date Text]],"/","-")</f>
        <v>2020-08-01</v>
      </c>
      <c r="K165" s="27" t="str">
        <f>MID(Table24[[#This Row],[Date Text]],6,2)</f>
        <v>08</v>
      </c>
      <c r="L165" s="26" t="str">
        <f>UPPER(LEFT(Table24[[#This Row],[Country]],3))</f>
        <v>UNI</v>
      </c>
      <c r="M165" s="28" t="str">
        <f xml:space="preserve"> IF(Table24[[#This Row],[Profit]]&gt;=10000,"&gt;= 10000", IF(Table24[[#This Row],[Profit]]&gt;=5000,"&gt;=  5000",IF(Table24[[#This Row],[Profit]]&gt;=1000,"&gt;=  1000",IF(Table24[[#This Row],[Profit]]&lt;1000,"&lt;=  1000","Invalid"))))</f>
        <v>&gt;=  5000</v>
      </c>
      <c r="N165" s="28" t="str">
        <f xml:space="preserve"> IF(Table24[[#This Row],[Quantity]]&gt;=4000,"&gt;=  4000", IF(Table24[[#This Row],[Quantity]]&gt;=2000,"&gt;=  2000",IF(Table24[[#This Row],[Quantity]]&gt;=1000,"&gt;= 1000",IF(Table24[[#This Row],[Quantity]]&lt;=1000,"&lt;= 1000","Invalid"))))</f>
        <v>&gt;=  2000</v>
      </c>
      <c r="O165" s="28" t="str">
        <f>TRIM(Table24[[#This Row],[Product]])</f>
        <v>Oatmeal Raisin</v>
      </c>
    </row>
    <row r="166" spans="1:15" x14ac:dyDescent="0.2">
      <c r="A166" s="21" t="s">
        <v>15</v>
      </c>
      <c r="B166" s="22" t="s">
        <v>12</v>
      </c>
      <c r="C166" s="23">
        <v>2178</v>
      </c>
      <c r="D166" s="24">
        <v>8712</v>
      </c>
      <c r="E166" s="24">
        <v>3267</v>
      </c>
      <c r="F166" s="24">
        <v>5445</v>
      </c>
      <c r="G166" s="24" t="str">
        <f>CONCATENATE(Table24[[#This Row],[Country]],Table24[[#This Row],[Product]],Table24[[#This Row],[Quantity]],Table24[[#This Row],[Revenue]],Table24[[#This Row],[Cost]])</f>
        <v>United KingdomSnickerdoodle217887123267</v>
      </c>
      <c r="H166" s="25">
        <f>VLOOKUP(Table24[[#This Row],[Column1]],'Raw Data'!A:H,8,FALSE)</f>
        <v>43983</v>
      </c>
      <c r="I166" s="26" t="str">
        <f>TEXT(Table24[[#This Row],[Date]],"yyyy/mm/dd")</f>
        <v>2020/06/01</v>
      </c>
      <c r="J166" s="26" t="str">
        <f>SUBSTITUTE(Table24[[#This Row],[Date Text]],"/","-")</f>
        <v>2020-06-01</v>
      </c>
      <c r="K166" s="27" t="str">
        <f>MID(Table24[[#This Row],[Date Text]],6,2)</f>
        <v>06</v>
      </c>
      <c r="L166" s="26" t="str">
        <f>UPPER(LEFT(Table24[[#This Row],[Country]],3))</f>
        <v>UNI</v>
      </c>
      <c r="M166" s="28" t="str">
        <f xml:space="preserve"> IF(Table24[[#This Row],[Profit]]&gt;=10000,"&gt;= 10000", IF(Table24[[#This Row],[Profit]]&gt;=5000,"&gt;=  5000",IF(Table24[[#This Row],[Profit]]&gt;=1000,"&gt;=  1000",IF(Table24[[#This Row],[Profit]]&lt;1000,"&lt;=  1000","Invalid"))))</f>
        <v>&gt;=  5000</v>
      </c>
      <c r="N166" s="28" t="str">
        <f xml:space="preserve"> IF(Table24[[#This Row],[Quantity]]&gt;=4000,"&gt;=  4000", IF(Table24[[#This Row],[Quantity]]&gt;=2000,"&gt;=  2000",IF(Table24[[#This Row],[Quantity]]&gt;=1000,"&gt;= 1000",IF(Table24[[#This Row],[Quantity]]&lt;=1000,"&lt;= 1000","Invalid"))))</f>
        <v>&gt;=  2000</v>
      </c>
      <c r="O166" s="28" t="str">
        <f>TRIM(Table24[[#This Row],[Product]])</f>
        <v>Snickerdoodle</v>
      </c>
    </row>
    <row r="167" spans="1:15" x14ac:dyDescent="0.2">
      <c r="A167" s="21" t="s">
        <v>15</v>
      </c>
      <c r="B167" s="22" t="s">
        <v>12</v>
      </c>
      <c r="C167" s="23">
        <v>2671</v>
      </c>
      <c r="D167" s="24">
        <v>10684</v>
      </c>
      <c r="E167" s="24">
        <v>4006.5</v>
      </c>
      <c r="F167" s="24">
        <v>6677.5</v>
      </c>
      <c r="G167" s="24" t="str">
        <f>CONCATENATE(Table24[[#This Row],[Country]],Table24[[#This Row],[Product]],Table24[[#This Row],[Quantity]],Table24[[#This Row],[Revenue]],Table24[[#This Row],[Cost]])</f>
        <v>United KingdomSnickerdoodle2671106844006.5</v>
      </c>
      <c r="H167" s="25">
        <f>VLOOKUP(Table24[[#This Row],[Column1]],'Raw Data'!A:H,8,FALSE)</f>
        <v>44075</v>
      </c>
      <c r="I167" s="26" t="str">
        <f>TEXT(Table24[[#This Row],[Date]],"yyyy/mm/dd")</f>
        <v>2020/09/01</v>
      </c>
      <c r="J167" s="26" t="str">
        <f>SUBSTITUTE(Table24[[#This Row],[Date Text]],"/","-")</f>
        <v>2020-09-01</v>
      </c>
      <c r="K167" s="27" t="str">
        <f>MID(Table24[[#This Row],[Date Text]],6,2)</f>
        <v>09</v>
      </c>
      <c r="L167" s="26" t="str">
        <f>UPPER(LEFT(Table24[[#This Row],[Country]],3))</f>
        <v>UNI</v>
      </c>
      <c r="M167" s="28" t="str">
        <f xml:space="preserve"> IF(Table24[[#This Row],[Profit]]&gt;=10000,"&gt;= 10000", IF(Table24[[#This Row],[Profit]]&gt;=5000,"&gt;=  5000",IF(Table24[[#This Row],[Profit]]&gt;=1000,"&gt;=  1000",IF(Table24[[#This Row],[Profit]]&lt;1000,"&lt;=  1000","Invalid"))))</f>
        <v>&gt;=  5000</v>
      </c>
      <c r="N167" s="28" t="str">
        <f xml:space="preserve"> IF(Table24[[#This Row],[Quantity]]&gt;=4000,"&gt;=  4000", IF(Table24[[#This Row],[Quantity]]&gt;=2000,"&gt;=  2000",IF(Table24[[#This Row],[Quantity]]&gt;=1000,"&gt;= 1000",IF(Table24[[#This Row],[Quantity]]&lt;=1000,"&lt;= 1000","Invalid"))))</f>
        <v>&gt;=  2000</v>
      </c>
      <c r="O167" s="28" t="str">
        <f>TRIM(Table24[[#This Row],[Product]])</f>
        <v>Snickerdoodle</v>
      </c>
    </row>
    <row r="168" spans="1:15" x14ac:dyDescent="0.2">
      <c r="A168" s="21" t="s">
        <v>15</v>
      </c>
      <c r="B168" s="22" t="s">
        <v>12</v>
      </c>
      <c r="C168" s="23">
        <v>2155</v>
      </c>
      <c r="D168" s="24">
        <v>8620</v>
      </c>
      <c r="E168" s="24">
        <v>3232.5</v>
      </c>
      <c r="F168" s="24">
        <v>5387.5</v>
      </c>
      <c r="G168" s="24" t="str">
        <f>CONCATENATE(Table24[[#This Row],[Country]],Table24[[#This Row],[Product]],Table24[[#This Row],[Quantity]],Table24[[#This Row],[Revenue]],Table24[[#This Row],[Cost]])</f>
        <v>United KingdomSnickerdoodle215586203232.5</v>
      </c>
      <c r="H168" s="25">
        <f>VLOOKUP(Table24[[#This Row],[Column1]],'Raw Data'!A:H,8,FALSE)</f>
        <v>44166</v>
      </c>
      <c r="I168" s="26" t="str">
        <f>TEXT(Table24[[#This Row],[Date]],"yyyy/mm/dd")</f>
        <v>2020/12/01</v>
      </c>
      <c r="J168" s="26" t="str">
        <f>SUBSTITUTE(Table24[[#This Row],[Date Text]],"/","-")</f>
        <v>2020-12-01</v>
      </c>
      <c r="K168" s="27" t="str">
        <f>MID(Table24[[#This Row],[Date Text]],6,2)</f>
        <v>12</v>
      </c>
      <c r="L168" s="26" t="str">
        <f>UPPER(LEFT(Table24[[#This Row],[Country]],3))</f>
        <v>UNI</v>
      </c>
      <c r="M168" s="28" t="str">
        <f xml:space="preserve"> IF(Table24[[#This Row],[Profit]]&gt;=10000,"&gt;= 10000", IF(Table24[[#This Row],[Profit]]&gt;=5000,"&gt;=  5000",IF(Table24[[#This Row],[Profit]]&gt;=1000,"&gt;=  1000",IF(Table24[[#This Row],[Profit]]&lt;1000,"&lt;=  1000","Invalid"))))</f>
        <v>&gt;=  5000</v>
      </c>
      <c r="N168" s="28" t="str">
        <f xml:space="preserve"> IF(Table24[[#This Row],[Quantity]]&gt;=4000,"&gt;=  4000", IF(Table24[[#This Row],[Quantity]]&gt;=2000,"&gt;=  2000",IF(Table24[[#This Row],[Quantity]]&gt;=1000,"&gt;= 1000",IF(Table24[[#This Row],[Quantity]]&lt;=1000,"&lt;= 1000","Invalid"))))</f>
        <v>&gt;=  2000</v>
      </c>
      <c r="O168" s="28" t="str">
        <f>TRIM(Table24[[#This Row],[Product]])</f>
        <v>Snickerdoodle</v>
      </c>
    </row>
    <row r="169" spans="1:15" x14ac:dyDescent="0.2">
      <c r="A169" s="21" t="s">
        <v>15</v>
      </c>
      <c r="B169" s="22" t="s">
        <v>12</v>
      </c>
      <c r="C169" s="23">
        <v>4244</v>
      </c>
      <c r="D169" s="24">
        <v>16976</v>
      </c>
      <c r="E169" s="24">
        <v>6366</v>
      </c>
      <c r="F169" s="24">
        <v>10610</v>
      </c>
      <c r="G169" s="24" t="str">
        <f>CONCATENATE(Table24[[#This Row],[Country]],Table24[[#This Row],[Product]],Table24[[#This Row],[Quantity]],Table24[[#This Row],[Revenue]],Table24[[#This Row],[Cost]])</f>
        <v>United KingdomSnickerdoodle4244169766366</v>
      </c>
      <c r="H169" s="25">
        <f>VLOOKUP(Table24[[#This Row],[Column1]],'Raw Data'!A:H,8,FALSE)</f>
        <v>43922</v>
      </c>
      <c r="I169" s="26" t="str">
        <f>TEXT(Table24[[#This Row],[Date]],"yyyy/mm/dd")</f>
        <v>2020/04/01</v>
      </c>
      <c r="J169" s="26" t="str">
        <f>SUBSTITUTE(Table24[[#This Row],[Date Text]],"/","-")</f>
        <v>2020-04-01</v>
      </c>
      <c r="K169" s="27" t="str">
        <f>MID(Table24[[#This Row],[Date Text]],6,2)</f>
        <v>04</v>
      </c>
      <c r="L169" s="26" t="str">
        <f>UPPER(LEFT(Table24[[#This Row],[Country]],3))</f>
        <v>UNI</v>
      </c>
      <c r="M169" s="28" t="str">
        <f xml:space="preserve"> IF(Table24[[#This Row],[Profit]]&gt;=10000,"&gt;= 10000", IF(Table24[[#This Row],[Profit]]&gt;=5000,"&gt;=  5000",IF(Table24[[#This Row],[Profit]]&gt;=1000,"&gt;=  1000",IF(Table24[[#This Row],[Profit]]&lt;1000,"&lt;=  1000","Invalid"))))</f>
        <v>&gt;= 10000</v>
      </c>
      <c r="N169" s="28" t="str">
        <f xml:space="preserve"> IF(Table24[[#This Row],[Quantity]]&gt;=4000,"&gt;=  4000", IF(Table24[[#This Row],[Quantity]]&gt;=2000,"&gt;=  2000",IF(Table24[[#This Row],[Quantity]]&gt;=1000,"&gt;= 1000",IF(Table24[[#This Row],[Quantity]]&lt;=1000,"&lt;= 1000","Invalid"))))</f>
        <v>&gt;=  4000</v>
      </c>
      <c r="O169" s="28" t="str">
        <f>TRIM(Table24[[#This Row],[Product]])</f>
        <v>Snickerdoodle</v>
      </c>
    </row>
    <row r="170" spans="1:15" x14ac:dyDescent="0.2">
      <c r="A170" s="21" t="s">
        <v>15</v>
      </c>
      <c r="B170" s="22" t="s">
        <v>12</v>
      </c>
      <c r="C170" s="23">
        <v>1865</v>
      </c>
      <c r="D170" s="24">
        <v>7460</v>
      </c>
      <c r="E170" s="24">
        <v>2797.5</v>
      </c>
      <c r="F170" s="24">
        <v>4662.5</v>
      </c>
      <c r="G170" s="24" t="str">
        <f>CONCATENATE(Table24[[#This Row],[Country]],Table24[[#This Row],[Product]],Table24[[#This Row],[Quantity]],Table24[[#This Row],[Revenue]],Table24[[#This Row],[Cost]])</f>
        <v>United KingdomSnickerdoodle186574602797.5</v>
      </c>
      <c r="H170" s="25">
        <f>VLOOKUP(Table24[[#This Row],[Column1]],'Raw Data'!A:H,8,FALSE)</f>
        <v>43862</v>
      </c>
      <c r="I170" s="26" t="str">
        <f>TEXT(Table24[[#This Row],[Date]],"yyyy/mm/dd")</f>
        <v>2020/02/01</v>
      </c>
      <c r="J170" s="26" t="str">
        <f>SUBSTITUTE(Table24[[#This Row],[Date Text]],"/","-")</f>
        <v>2020-02-01</v>
      </c>
      <c r="K170" s="27" t="str">
        <f>MID(Table24[[#This Row],[Date Text]],6,2)</f>
        <v>02</v>
      </c>
      <c r="L170" s="26" t="str">
        <f>UPPER(LEFT(Table24[[#This Row],[Country]],3))</f>
        <v>UNI</v>
      </c>
      <c r="M170" s="28" t="str">
        <f xml:space="preserve"> IF(Table24[[#This Row],[Profit]]&gt;=10000,"&gt;= 10000", IF(Table24[[#This Row],[Profit]]&gt;=5000,"&gt;=  5000",IF(Table24[[#This Row],[Profit]]&gt;=1000,"&gt;=  1000",IF(Table24[[#This Row],[Profit]]&lt;1000,"&lt;=  1000","Invalid"))))</f>
        <v>&gt;=  1000</v>
      </c>
      <c r="N170" s="28" t="str">
        <f xml:space="preserve"> IF(Table24[[#This Row],[Quantity]]&gt;=4000,"&gt;=  4000", IF(Table24[[#This Row],[Quantity]]&gt;=2000,"&gt;=  2000",IF(Table24[[#This Row],[Quantity]]&gt;=1000,"&gt;= 1000",IF(Table24[[#This Row],[Quantity]]&lt;=1000,"&lt;= 1000","Invalid"))))</f>
        <v>&gt;= 1000</v>
      </c>
      <c r="O170" s="28" t="str">
        <f>TRIM(Table24[[#This Row],[Product]])</f>
        <v>Snickerdoodle</v>
      </c>
    </row>
    <row r="171" spans="1:15" x14ac:dyDescent="0.2">
      <c r="A171" s="21" t="s">
        <v>15</v>
      </c>
      <c r="B171" s="22" t="s">
        <v>12</v>
      </c>
      <c r="C171" s="23">
        <v>1563</v>
      </c>
      <c r="D171" s="24">
        <v>6252</v>
      </c>
      <c r="E171" s="24">
        <v>2344.5</v>
      </c>
      <c r="F171" s="24">
        <v>3907.5</v>
      </c>
      <c r="G171" s="24" t="str">
        <f>CONCATENATE(Table24[[#This Row],[Country]],Table24[[#This Row],[Product]],Table24[[#This Row],[Quantity]],Table24[[#This Row],[Revenue]],Table24[[#This Row],[Cost]])</f>
        <v>United KingdomSnickerdoodle156362522344.5</v>
      </c>
      <c r="H171" s="25">
        <f>VLOOKUP(Table24[[#This Row],[Column1]],'Raw Data'!A:H,8,FALSE)</f>
        <v>43952</v>
      </c>
      <c r="I171" s="26" t="str">
        <f>TEXT(Table24[[#This Row],[Date]],"yyyy/mm/dd")</f>
        <v>2020/05/01</v>
      </c>
      <c r="J171" s="26" t="str">
        <f>SUBSTITUTE(Table24[[#This Row],[Date Text]],"/","-")</f>
        <v>2020-05-01</v>
      </c>
      <c r="K171" s="27" t="str">
        <f>MID(Table24[[#This Row],[Date Text]],6,2)</f>
        <v>05</v>
      </c>
      <c r="L171" s="26" t="str">
        <f>UPPER(LEFT(Table24[[#This Row],[Country]],3))</f>
        <v>UNI</v>
      </c>
      <c r="M171" s="28" t="str">
        <f xml:space="preserve"> IF(Table24[[#This Row],[Profit]]&gt;=10000,"&gt;= 10000", IF(Table24[[#This Row],[Profit]]&gt;=5000,"&gt;=  5000",IF(Table24[[#This Row],[Profit]]&gt;=1000,"&gt;=  1000",IF(Table24[[#This Row],[Profit]]&lt;1000,"&lt;=  1000","Invalid"))))</f>
        <v>&gt;=  1000</v>
      </c>
      <c r="N171" s="28" t="str">
        <f xml:space="preserve"> IF(Table24[[#This Row],[Quantity]]&gt;=4000,"&gt;=  4000", IF(Table24[[#This Row],[Quantity]]&gt;=2000,"&gt;=  2000",IF(Table24[[#This Row],[Quantity]]&gt;=1000,"&gt;= 1000",IF(Table24[[#This Row],[Quantity]]&lt;=1000,"&lt;= 1000","Invalid"))))</f>
        <v>&gt;= 1000</v>
      </c>
      <c r="O171" s="28" t="str">
        <f>TRIM(Table24[[#This Row],[Product]])</f>
        <v>Snickerdoodle</v>
      </c>
    </row>
    <row r="172" spans="1:15" x14ac:dyDescent="0.2">
      <c r="A172" s="21" t="s">
        <v>15</v>
      </c>
      <c r="B172" s="22" t="s">
        <v>12</v>
      </c>
      <c r="C172" s="23">
        <v>2487</v>
      </c>
      <c r="D172" s="24">
        <v>9948</v>
      </c>
      <c r="E172" s="24">
        <v>3730.5</v>
      </c>
      <c r="F172" s="24">
        <v>6217.5</v>
      </c>
      <c r="G172" s="24" t="str">
        <f>CONCATENATE(Table24[[#This Row],[Country]],Table24[[#This Row],[Product]],Table24[[#This Row],[Quantity]],Table24[[#This Row],[Revenue]],Table24[[#This Row],[Cost]])</f>
        <v>United KingdomSnickerdoodle248799483730.5</v>
      </c>
      <c r="H172" s="25">
        <f>VLOOKUP(Table24[[#This Row],[Column1]],'Raw Data'!A:H,8,FALSE)</f>
        <v>44166</v>
      </c>
      <c r="I172" s="26" t="str">
        <f>TEXT(Table24[[#This Row],[Date]],"yyyy/mm/dd")</f>
        <v>2020/12/01</v>
      </c>
      <c r="J172" s="26" t="str">
        <f>SUBSTITUTE(Table24[[#This Row],[Date Text]],"/","-")</f>
        <v>2020-12-01</v>
      </c>
      <c r="K172" s="27" t="str">
        <f>MID(Table24[[#This Row],[Date Text]],6,2)</f>
        <v>12</v>
      </c>
      <c r="L172" s="26" t="str">
        <f>UPPER(LEFT(Table24[[#This Row],[Country]],3))</f>
        <v>UNI</v>
      </c>
      <c r="M172" s="28" t="str">
        <f xml:space="preserve"> IF(Table24[[#This Row],[Profit]]&gt;=10000,"&gt;= 10000", IF(Table24[[#This Row],[Profit]]&gt;=5000,"&gt;=  5000",IF(Table24[[#This Row],[Profit]]&gt;=1000,"&gt;=  1000",IF(Table24[[#This Row],[Profit]]&lt;1000,"&lt;=  1000","Invalid"))))</f>
        <v>&gt;=  5000</v>
      </c>
      <c r="N172" s="28" t="str">
        <f xml:space="preserve"> IF(Table24[[#This Row],[Quantity]]&gt;=4000,"&gt;=  4000", IF(Table24[[#This Row],[Quantity]]&gt;=2000,"&gt;=  2000",IF(Table24[[#This Row],[Quantity]]&gt;=1000,"&gt;= 1000",IF(Table24[[#This Row],[Quantity]]&lt;=1000,"&lt;= 1000","Invalid"))))</f>
        <v>&gt;=  2000</v>
      </c>
      <c r="O172" s="28" t="str">
        <f>TRIM(Table24[[#This Row],[Product]])</f>
        <v>Snickerdoodle</v>
      </c>
    </row>
    <row r="173" spans="1:15" x14ac:dyDescent="0.2">
      <c r="A173" s="21" t="s">
        <v>15</v>
      </c>
      <c r="B173" s="22" t="s">
        <v>12</v>
      </c>
      <c r="C173" s="23">
        <v>448</v>
      </c>
      <c r="D173" s="24">
        <v>1792</v>
      </c>
      <c r="E173" s="24">
        <v>672</v>
      </c>
      <c r="F173" s="24">
        <v>1120</v>
      </c>
      <c r="G173" s="24" t="str">
        <f>CONCATENATE(Table24[[#This Row],[Country]],Table24[[#This Row],[Product]],Table24[[#This Row],[Quantity]],Table24[[#This Row],[Revenue]],Table24[[#This Row],[Cost]])</f>
        <v>United KingdomSnickerdoodle4481792672</v>
      </c>
      <c r="H173" s="25">
        <f>VLOOKUP(Table24[[#This Row],[Column1]],'Raw Data'!A:H,8,FALSE)</f>
        <v>43983</v>
      </c>
      <c r="I173" s="26" t="str">
        <f>TEXT(Table24[[#This Row],[Date]],"yyyy/mm/dd")</f>
        <v>2020/06/01</v>
      </c>
      <c r="J173" s="26" t="str">
        <f>SUBSTITUTE(Table24[[#This Row],[Date Text]],"/","-")</f>
        <v>2020-06-01</v>
      </c>
      <c r="K173" s="27" t="str">
        <f>MID(Table24[[#This Row],[Date Text]],6,2)</f>
        <v>06</v>
      </c>
      <c r="L173" s="26" t="str">
        <f>UPPER(LEFT(Table24[[#This Row],[Country]],3))</f>
        <v>UNI</v>
      </c>
      <c r="M173" s="28" t="str">
        <f xml:space="preserve"> IF(Table24[[#This Row],[Profit]]&gt;=10000,"&gt;= 10000", IF(Table24[[#This Row],[Profit]]&gt;=5000,"&gt;=  5000",IF(Table24[[#This Row],[Profit]]&gt;=1000,"&gt;=  1000",IF(Table24[[#This Row],[Profit]]&lt;1000,"&lt;=  1000","Invalid"))))</f>
        <v>&gt;=  1000</v>
      </c>
      <c r="N173" s="28" t="str">
        <f xml:space="preserve"> IF(Table24[[#This Row],[Quantity]]&gt;=4000,"&gt;=  4000", IF(Table24[[#This Row],[Quantity]]&gt;=2000,"&gt;=  2000",IF(Table24[[#This Row],[Quantity]]&gt;=1000,"&gt;= 1000",IF(Table24[[#This Row],[Quantity]]&lt;=1000,"&lt;= 1000","Invalid"))))</f>
        <v>&lt;= 1000</v>
      </c>
      <c r="O173" s="28" t="str">
        <f>TRIM(Table24[[#This Row],[Product]])</f>
        <v>Snickerdoodle</v>
      </c>
    </row>
    <row r="174" spans="1:15" x14ac:dyDescent="0.2">
      <c r="A174" s="21" t="s">
        <v>15</v>
      </c>
      <c r="B174" s="22" t="s">
        <v>12</v>
      </c>
      <c r="C174" s="23">
        <v>2181</v>
      </c>
      <c r="D174" s="24">
        <v>8724</v>
      </c>
      <c r="E174" s="24">
        <v>3271.5</v>
      </c>
      <c r="F174" s="24">
        <v>5452.5</v>
      </c>
      <c r="G174" s="24" t="str">
        <f>CONCATENATE(Table24[[#This Row],[Country]],Table24[[#This Row],[Product]],Table24[[#This Row],[Quantity]],Table24[[#This Row],[Revenue]],Table24[[#This Row],[Cost]])</f>
        <v>United KingdomSnickerdoodle218187243271.5</v>
      </c>
      <c r="H174" s="25">
        <f>VLOOKUP(Table24[[#This Row],[Column1]],'Raw Data'!A:H,8,FALSE)</f>
        <v>44105</v>
      </c>
      <c r="I174" s="26" t="str">
        <f>TEXT(Table24[[#This Row],[Date]],"yyyy/mm/dd")</f>
        <v>2020/10/01</v>
      </c>
      <c r="J174" s="26" t="str">
        <f>SUBSTITUTE(Table24[[#This Row],[Date Text]],"/","-")</f>
        <v>2020-10-01</v>
      </c>
      <c r="K174" s="27" t="str">
        <f>MID(Table24[[#This Row],[Date Text]],6,2)</f>
        <v>10</v>
      </c>
      <c r="L174" s="26" t="str">
        <f>UPPER(LEFT(Table24[[#This Row],[Country]],3))</f>
        <v>UNI</v>
      </c>
      <c r="M174" s="28" t="str">
        <f xml:space="preserve"> IF(Table24[[#This Row],[Profit]]&gt;=10000,"&gt;= 10000", IF(Table24[[#This Row],[Profit]]&gt;=5000,"&gt;=  5000",IF(Table24[[#This Row],[Profit]]&gt;=1000,"&gt;=  1000",IF(Table24[[#This Row],[Profit]]&lt;1000,"&lt;=  1000","Invalid"))))</f>
        <v>&gt;=  5000</v>
      </c>
      <c r="N174" s="28" t="str">
        <f xml:space="preserve"> IF(Table24[[#This Row],[Quantity]]&gt;=4000,"&gt;=  4000", IF(Table24[[#This Row],[Quantity]]&gt;=2000,"&gt;=  2000",IF(Table24[[#This Row],[Quantity]]&gt;=1000,"&gt;= 1000",IF(Table24[[#This Row],[Quantity]]&lt;=1000,"&lt;= 1000","Invalid"))))</f>
        <v>&gt;=  2000</v>
      </c>
      <c r="O174" s="28" t="str">
        <f>TRIM(Table24[[#This Row],[Product]])</f>
        <v>Snickerdoodle</v>
      </c>
    </row>
    <row r="175" spans="1:15" x14ac:dyDescent="0.2">
      <c r="A175" s="21" t="s">
        <v>15</v>
      </c>
      <c r="B175" s="22" t="s">
        <v>12</v>
      </c>
      <c r="C175" s="23">
        <v>490</v>
      </c>
      <c r="D175" s="24">
        <v>1960</v>
      </c>
      <c r="E175" s="24">
        <v>735</v>
      </c>
      <c r="F175" s="24">
        <v>1225</v>
      </c>
      <c r="G175" s="24" t="str">
        <f>CONCATENATE(Table24[[#This Row],[Country]],Table24[[#This Row],[Product]],Table24[[#This Row],[Quantity]],Table24[[#This Row],[Revenue]],Table24[[#This Row],[Cost]])</f>
        <v>United KingdomSnickerdoodle4901960735</v>
      </c>
      <c r="H175" s="25">
        <f>VLOOKUP(Table24[[#This Row],[Column1]],'Raw Data'!A:H,8,FALSE)</f>
        <v>44136</v>
      </c>
      <c r="I175" s="26" t="str">
        <f>TEXT(Table24[[#This Row],[Date]],"yyyy/mm/dd")</f>
        <v>2020/11/01</v>
      </c>
      <c r="J175" s="26" t="str">
        <f>SUBSTITUTE(Table24[[#This Row],[Date Text]],"/","-")</f>
        <v>2020-11-01</v>
      </c>
      <c r="K175" s="27" t="str">
        <f>MID(Table24[[#This Row],[Date Text]],6,2)</f>
        <v>11</v>
      </c>
      <c r="L175" s="26" t="str">
        <f>UPPER(LEFT(Table24[[#This Row],[Country]],3))</f>
        <v>UNI</v>
      </c>
      <c r="M175" s="28" t="str">
        <f xml:space="preserve"> IF(Table24[[#This Row],[Profit]]&gt;=10000,"&gt;= 10000", IF(Table24[[#This Row],[Profit]]&gt;=5000,"&gt;=  5000",IF(Table24[[#This Row],[Profit]]&gt;=1000,"&gt;=  1000",IF(Table24[[#This Row],[Profit]]&lt;1000,"&lt;=  1000","Invalid"))))</f>
        <v>&gt;=  1000</v>
      </c>
      <c r="N175" s="28" t="str">
        <f xml:space="preserve"> IF(Table24[[#This Row],[Quantity]]&gt;=4000,"&gt;=  4000", IF(Table24[[#This Row],[Quantity]]&gt;=2000,"&gt;=  2000",IF(Table24[[#This Row],[Quantity]]&gt;=1000,"&gt;= 1000",IF(Table24[[#This Row],[Quantity]]&lt;=1000,"&lt;= 1000","Invalid"))))</f>
        <v>&lt;= 1000</v>
      </c>
      <c r="O175" s="28" t="str">
        <f>TRIM(Table24[[#This Row],[Product]])</f>
        <v>Snickerdoodle</v>
      </c>
    </row>
    <row r="176" spans="1:15" x14ac:dyDescent="0.2">
      <c r="A176" s="21" t="s">
        <v>15</v>
      </c>
      <c r="B176" s="22" t="s">
        <v>12</v>
      </c>
      <c r="C176" s="23">
        <v>2441</v>
      </c>
      <c r="D176" s="24">
        <v>9764</v>
      </c>
      <c r="E176" s="24">
        <v>3661.5</v>
      </c>
      <c r="F176" s="24">
        <v>6102.5</v>
      </c>
      <c r="G176" s="24" t="str">
        <f>CONCATENATE(Table24[[#This Row],[Country]],Table24[[#This Row],[Product]],Table24[[#This Row],[Quantity]],Table24[[#This Row],[Revenue]],Table24[[#This Row],[Cost]])</f>
        <v>United KingdomSnickerdoodle244197643661.5</v>
      </c>
      <c r="H176" s="25">
        <f>VLOOKUP(Table24[[#This Row],[Column1]],'Raw Data'!A:H,8,FALSE)</f>
        <v>44105</v>
      </c>
      <c r="I176" s="26" t="str">
        <f>TEXT(Table24[[#This Row],[Date]],"yyyy/mm/dd")</f>
        <v>2020/10/01</v>
      </c>
      <c r="J176" s="26" t="str">
        <f>SUBSTITUTE(Table24[[#This Row],[Date Text]],"/","-")</f>
        <v>2020-10-01</v>
      </c>
      <c r="K176" s="27" t="str">
        <f>MID(Table24[[#This Row],[Date Text]],6,2)</f>
        <v>10</v>
      </c>
      <c r="L176" s="26" t="str">
        <f>UPPER(LEFT(Table24[[#This Row],[Country]],3))</f>
        <v>UNI</v>
      </c>
      <c r="M176" s="28" t="str">
        <f xml:space="preserve"> IF(Table24[[#This Row],[Profit]]&gt;=10000,"&gt;= 10000", IF(Table24[[#This Row],[Profit]]&gt;=5000,"&gt;=  5000",IF(Table24[[#This Row],[Profit]]&gt;=1000,"&gt;=  1000",IF(Table24[[#This Row],[Profit]]&lt;1000,"&lt;=  1000","Invalid"))))</f>
        <v>&gt;=  5000</v>
      </c>
      <c r="N176" s="28" t="str">
        <f xml:space="preserve"> IF(Table24[[#This Row],[Quantity]]&gt;=4000,"&gt;=  4000", IF(Table24[[#This Row],[Quantity]]&gt;=2000,"&gt;=  2000",IF(Table24[[#This Row],[Quantity]]&gt;=1000,"&gt;= 1000",IF(Table24[[#This Row],[Quantity]]&lt;=1000,"&lt;= 1000","Invalid"))))</f>
        <v>&gt;=  2000</v>
      </c>
      <c r="O176" s="28" t="str">
        <f>TRIM(Table24[[#This Row],[Product]])</f>
        <v>Snickerdoodle</v>
      </c>
    </row>
    <row r="177" spans="1:15" x14ac:dyDescent="0.2">
      <c r="A177" s="21" t="s">
        <v>15</v>
      </c>
      <c r="B177" s="22" t="s">
        <v>12</v>
      </c>
      <c r="C177" s="23">
        <v>2522</v>
      </c>
      <c r="D177" s="24">
        <v>10088</v>
      </c>
      <c r="E177" s="24">
        <v>3783</v>
      </c>
      <c r="F177" s="24">
        <v>6305</v>
      </c>
      <c r="G177" s="24" t="str">
        <f>CONCATENATE(Table24[[#This Row],[Country]],Table24[[#This Row],[Product]],Table24[[#This Row],[Quantity]],Table24[[#This Row],[Revenue]],Table24[[#This Row],[Cost]])</f>
        <v>United KingdomSnickerdoodle2522100883783</v>
      </c>
      <c r="H177" s="25">
        <f>VLOOKUP(Table24[[#This Row],[Column1]],'Raw Data'!A:H,8,FALSE)</f>
        <v>43831</v>
      </c>
      <c r="I177" s="26" t="str">
        <f>TEXT(Table24[[#This Row],[Date]],"yyyy/mm/dd")</f>
        <v>2020/01/01</v>
      </c>
      <c r="J177" s="26" t="str">
        <f>SUBSTITUTE(Table24[[#This Row],[Date Text]],"/","-")</f>
        <v>2020-01-01</v>
      </c>
      <c r="K177" s="27" t="str">
        <f>MID(Table24[[#This Row],[Date Text]],6,2)</f>
        <v>01</v>
      </c>
      <c r="L177" s="26" t="str">
        <f>UPPER(LEFT(Table24[[#This Row],[Country]],3))</f>
        <v>UNI</v>
      </c>
      <c r="M177" s="28" t="str">
        <f xml:space="preserve"> IF(Table24[[#This Row],[Profit]]&gt;=10000,"&gt;= 10000", IF(Table24[[#This Row],[Profit]]&gt;=5000,"&gt;=  5000",IF(Table24[[#This Row],[Profit]]&gt;=1000,"&gt;=  1000",IF(Table24[[#This Row],[Profit]]&lt;1000,"&lt;=  1000","Invalid"))))</f>
        <v>&gt;=  5000</v>
      </c>
      <c r="N177" s="28" t="str">
        <f xml:space="preserve"> IF(Table24[[#This Row],[Quantity]]&gt;=4000,"&gt;=  4000", IF(Table24[[#This Row],[Quantity]]&gt;=2000,"&gt;=  2000",IF(Table24[[#This Row],[Quantity]]&gt;=1000,"&gt;= 1000",IF(Table24[[#This Row],[Quantity]]&lt;=1000,"&lt;= 1000","Invalid"))))</f>
        <v>&gt;=  2000</v>
      </c>
      <c r="O177" s="28" t="str">
        <f>TRIM(Table24[[#This Row],[Product]])</f>
        <v>Snickerdoodle</v>
      </c>
    </row>
    <row r="178" spans="1:15" x14ac:dyDescent="0.2">
      <c r="A178" s="21" t="s">
        <v>15</v>
      </c>
      <c r="B178" s="22" t="s">
        <v>12</v>
      </c>
      <c r="C178" s="23">
        <v>1790</v>
      </c>
      <c r="D178" s="24">
        <v>7160</v>
      </c>
      <c r="E178" s="24">
        <v>2685</v>
      </c>
      <c r="F178" s="24">
        <v>4475</v>
      </c>
      <c r="G178" s="24" t="str">
        <f>CONCATENATE(Table24[[#This Row],[Country]],Table24[[#This Row],[Product]],Table24[[#This Row],[Quantity]],Table24[[#This Row],[Revenue]],Table24[[#This Row],[Cost]])</f>
        <v>United KingdomSnickerdoodle179071602685</v>
      </c>
      <c r="H178" s="25">
        <f>VLOOKUP(Table24[[#This Row],[Column1]],'Raw Data'!A:H,8,FALSE)</f>
        <v>43891</v>
      </c>
      <c r="I178" s="26" t="str">
        <f>TEXT(Table24[[#This Row],[Date]],"yyyy/mm/dd")</f>
        <v>2020/03/01</v>
      </c>
      <c r="J178" s="26" t="str">
        <f>SUBSTITUTE(Table24[[#This Row],[Date Text]],"/","-")</f>
        <v>2020-03-01</v>
      </c>
      <c r="K178" s="27" t="str">
        <f>MID(Table24[[#This Row],[Date Text]],6,2)</f>
        <v>03</v>
      </c>
      <c r="L178" s="26" t="str">
        <f>UPPER(LEFT(Table24[[#This Row],[Country]],3))</f>
        <v>UNI</v>
      </c>
      <c r="M178" s="28" t="str">
        <f xml:space="preserve"> IF(Table24[[#This Row],[Profit]]&gt;=10000,"&gt;= 10000", IF(Table24[[#This Row],[Profit]]&gt;=5000,"&gt;=  5000",IF(Table24[[#This Row],[Profit]]&gt;=1000,"&gt;=  1000",IF(Table24[[#This Row],[Profit]]&lt;1000,"&lt;=  1000","Invalid"))))</f>
        <v>&gt;=  1000</v>
      </c>
      <c r="N178" s="28" t="str">
        <f xml:space="preserve"> IF(Table24[[#This Row],[Quantity]]&gt;=4000,"&gt;=  4000", IF(Table24[[#This Row],[Quantity]]&gt;=2000,"&gt;=  2000",IF(Table24[[#This Row],[Quantity]]&gt;=1000,"&gt;= 1000",IF(Table24[[#This Row],[Quantity]]&lt;=1000,"&lt;= 1000","Invalid"))))</f>
        <v>&gt;= 1000</v>
      </c>
      <c r="O178" s="28" t="str">
        <f>TRIM(Table24[[#This Row],[Product]])</f>
        <v>Snickerdoodle</v>
      </c>
    </row>
    <row r="179" spans="1:15" x14ac:dyDescent="0.2">
      <c r="A179" s="21" t="s">
        <v>15</v>
      </c>
      <c r="B179" s="22" t="s">
        <v>12</v>
      </c>
      <c r="C179" s="23">
        <v>1174</v>
      </c>
      <c r="D179" s="24">
        <v>4696</v>
      </c>
      <c r="E179" s="24">
        <v>1761</v>
      </c>
      <c r="F179" s="24">
        <v>2935</v>
      </c>
      <c r="G179" s="24" t="str">
        <f>CONCATENATE(Table24[[#This Row],[Country]],Table24[[#This Row],[Product]],Table24[[#This Row],[Quantity]],Table24[[#This Row],[Revenue]],Table24[[#This Row],[Cost]])</f>
        <v>United KingdomSnickerdoodle117446961761</v>
      </c>
      <c r="H179" s="25">
        <f>VLOOKUP(Table24[[#This Row],[Column1]],'Raw Data'!A:H,8,FALSE)</f>
        <v>44044</v>
      </c>
      <c r="I179" s="26" t="str">
        <f>TEXT(Table24[[#This Row],[Date]],"yyyy/mm/dd")</f>
        <v>2020/08/01</v>
      </c>
      <c r="J179" s="26" t="str">
        <f>SUBSTITUTE(Table24[[#This Row],[Date Text]],"/","-")</f>
        <v>2020-08-01</v>
      </c>
      <c r="K179" s="27" t="str">
        <f>MID(Table24[[#This Row],[Date Text]],6,2)</f>
        <v>08</v>
      </c>
      <c r="L179" s="26" t="str">
        <f>UPPER(LEFT(Table24[[#This Row],[Country]],3))</f>
        <v>UNI</v>
      </c>
      <c r="M179" s="28" t="str">
        <f xml:space="preserve"> IF(Table24[[#This Row],[Profit]]&gt;=10000,"&gt;= 10000", IF(Table24[[#This Row],[Profit]]&gt;=5000,"&gt;=  5000",IF(Table24[[#This Row],[Profit]]&gt;=1000,"&gt;=  1000",IF(Table24[[#This Row],[Profit]]&lt;1000,"&lt;=  1000","Invalid"))))</f>
        <v>&gt;=  1000</v>
      </c>
      <c r="N179" s="28" t="str">
        <f xml:space="preserve"> IF(Table24[[#This Row],[Quantity]]&gt;=4000,"&gt;=  4000", IF(Table24[[#This Row],[Quantity]]&gt;=2000,"&gt;=  2000",IF(Table24[[#This Row],[Quantity]]&gt;=1000,"&gt;= 1000",IF(Table24[[#This Row],[Quantity]]&lt;=1000,"&lt;= 1000","Invalid"))))</f>
        <v>&gt;= 1000</v>
      </c>
      <c r="O179" s="28" t="str">
        <f>TRIM(Table24[[#This Row],[Product]])</f>
        <v>Snickerdoodle</v>
      </c>
    </row>
    <row r="180" spans="1:15" x14ac:dyDescent="0.2">
      <c r="A180" s="21" t="s">
        <v>15</v>
      </c>
      <c r="B180" s="22" t="s">
        <v>13</v>
      </c>
      <c r="C180" s="23">
        <v>2178</v>
      </c>
      <c r="D180" s="24">
        <v>6534</v>
      </c>
      <c r="E180" s="24">
        <v>2722.5</v>
      </c>
      <c r="F180" s="24">
        <v>3811.5</v>
      </c>
      <c r="G180" s="24" t="str">
        <f>CONCATENATE(Table24[[#This Row],[Country]],Table24[[#This Row],[Product]],Table24[[#This Row],[Quantity]],Table24[[#This Row],[Revenue]],Table24[[#This Row],[Cost]])</f>
        <v>United KingdomSugar217865342722.5</v>
      </c>
      <c r="H180" s="25">
        <f>VLOOKUP(Table24[[#This Row],[Column1]],'Raw Data'!A:H,8,FALSE)</f>
        <v>43983</v>
      </c>
      <c r="I180" s="26" t="str">
        <f>TEXT(Table24[[#This Row],[Date]],"yyyy/mm/dd")</f>
        <v>2020/06/01</v>
      </c>
      <c r="J180" s="26" t="str">
        <f>SUBSTITUTE(Table24[[#This Row],[Date Text]],"/","-")</f>
        <v>2020-06-01</v>
      </c>
      <c r="K180" s="27" t="str">
        <f>MID(Table24[[#This Row],[Date Text]],6,2)</f>
        <v>06</v>
      </c>
      <c r="L180" s="26" t="str">
        <f>UPPER(LEFT(Table24[[#This Row],[Country]],3))</f>
        <v>UNI</v>
      </c>
      <c r="M180" s="28" t="str">
        <f xml:space="preserve"> IF(Table24[[#This Row],[Profit]]&gt;=10000,"&gt;= 10000", IF(Table24[[#This Row],[Profit]]&gt;=5000,"&gt;=  5000",IF(Table24[[#This Row],[Profit]]&gt;=1000,"&gt;=  1000",IF(Table24[[#This Row],[Profit]]&lt;1000,"&lt;=  1000","Invalid"))))</f>
        <v>&gt;=  1000</v>
      </c>
      <c r="N180" s="28" t="str">
        <f xml:space="preserve"> IF(Table24[[#This Row],[Quantity]]&gt;=4000,"&gt;=  4000", IF(Table24[[#This Row],[Quantity]]&gt;=2000,"&gt;=  2000",IF(Table24[[#This Row],[Quantity]]&gt;=1000,"&gt;= 1000",IF(Table24[[#This Row],[Quantity]]&lt;=1000,"&lt;= 1000","Invalid"))))</f>
        <v>&gt;=  2000</v>
      </c>
      <c r="O180" s="28" t="str">
        <f>TRIM(Table24[[#This Row],[Product]])</f>
        <v>Sugar</v>
      </c>
    </row>
    <row r="181" spans="1:15" x14ac:dyDescent="0.2">
      <c r="A181" s="21" t="s">
        <v>15</v>
      </c>
      <c r="B181" s="22" t="s">
        <v>13</v>
      </c>
      <c r="C181" s="23">
        <v>2151</v>
      </c>
      <c r="D181" s="24">
        <v>6453</v>
      </c>
      <c r="E181" s="24">
        <v>2688.75</v>
      </c>
      <c r="F181" s="24">
        <v>3764.25</v>
      </c>
      <c r="G181" s="24" t="str">
        <f>CONCATENATE(Table24[[#This Row],[Country]],Table24[[#This Row],[Product]],Table24[[#This Row],[Quantity]],Table24[[#This Row],[Revenue]],Table24[[#This Row],[Cost]])</f>
        <v>United KingdomSugar215164532688.75</v>
      </c>
      <c r="H181" s="25">
        <f>VLOOKUP(Table24[[#This Row],[Column1]],'Raw Data'!A:H,8,FALSE)</f>
        <v>44075</v>
      </c>
      <c r="I181" s="26" t="str">
        <f>TEXT(Table24[[#This Row],[Date]],"yyyy/mm/dd")</f>
        <v>2020/09/01</v>
      </c>
      <c r="J181" s="26" t="str">
        <f>SUBSTITUTE(Table24[[#This Row],[Date Text]],"/","-")</f>
        <v>2020-09-01</v>
      </c>
      <c r="K181" s="27" t="str">
        <f>MID(Table24[[#This Row],[Date Text]],6,2)</f>
        <v>09</v>
      </c>
      <c r="L181" s="26" t="str">
        <f>UPPER(LEFT(Table24[[#This Row],[Country]],3))</f>
        <v>UNI</v>
      </c>
      <c r="M181" s="28" t="str">
        <f xml:space="preserve"> IF(Table24[[#This Row],[Profit]]&gt;=10000,"&gt;= 10000", IF(Table24[[#This Row],[Profit]]&gt;=5000,"&gt;=  5000",IF(Table24[[#This Row],[Profit]]&gt;=1000,"&gt;=  1000",IF(Table24[[#This Row],[Profit]]&lt;1000,"&lt;=  1000","Invalid"))))</f>
        <v>&gt;=  1000</v>
      </c>
      <c r="N181" s="28" t="str">
        <f xml:space="preserve"> IF(Table24[[#This Row],[Quantity]]&gt;=4000,"&gt;=  4000", IF(Table24[[#This Row],[Quantity]]&gt;=2000,"&gt;=  2000",IF(Table24[[#This Row],[Quantity]]&gt;=1000,"&gt;= 1000",IF(Table24[[#This Row],[Quantity]]&lt;=1000,"&lt;= 1000","Invalid"))))</f>
        <v>&gt;=  2000</v>
      </c>
      <c r="O181" s="28" t="str">
        <f>TRIM(Table24[[#This Row],[Product]])</f>
        <v>Sugar</v>
      </c>
    </row>
    <row r="182" spans="1:15" x14ac:dyDescent="0.2">
      <c r="A182" s="21" t="s">
        <v>15</v>
      </c>
      <c r="B182" s="22" t="s">
        <v>13</v>
      </c>
      <c r="C182" s="23">
        <v>787</v>
      </c>
      <c r="D182" s="24">
        <v>2361</v>
      </c>
      <c r="E182" s="24">
        <v>983.75</v>
      </c>
      <c r="F182" s="24">
        <v>1377.25</v>
      </c>
      <c r="G182" s="24" t="str">
        <f>CONCATENATE(Table24[[#This Row],[Country]],Table24[[#This Row],[Product]],Table24[[#This Row],[Quantity]],Table24[[#This Row],[Revenue]],Table24[[#This Row],[Cost]])</f>
        <v>United KingdomSugar7872361983.75</v>
      </c>
      <c r="H182" s="25">
        <f>VLOOKUP(Table24[[#This Row],[Column1]],'Raw Data'!A:H,8,FALSE)</f>
        <v>43983</v>
      </c>
      <c r="I182" s="26" t="str">
        <f>TEXT(Table24[[#This Row],[Date]],"yyyy/mm/dd")</f>
        <v>2020/06/01</v>
      </c>
      <c r="J182" s="26" t="str">
        <f>SUBSTITUTE(Table24[[#This Row],[Date Text]],"/","-")</f>
        <v>2020-06-01</v>
      </c>
      <c r="K182" s="27" t="str">
        <f>MID(Table24[[#This Row],[Date Text]],6,2)</f>
        <v>06</v>
      </c>
      <c r="L182" s="26" t="str">
        <f>UPPER(LEFT(Table24[[#This Row],[Country]],3))</f>
        <v>UNI</v>
      </c>
      <c r="M182" s="28" t="str">
        <f xml:space="preserve"> IF(Table24[[#This Row],[Profit]]&gt;=10000,"&gt;= 10000", IF(Table24[[#This Row],[Profit]]&gt;=5000,"&gt;=  5000",IF(Table24[[#This Row],[Profit]]&gt;=1000,"&gt;=  1000",IF(Table24[[#This Row],[Profit]]&lt;1000,"&lt;=  1000","Invalid"))))</f>
        <v>&gt;=  1000</v>
      </c>
      <c r="N182" s="28" t="str">
        <f xml:space="preserve"> IF(Table24[[#This Row],[Quantity]]&gt;=4000,"&gt;=  4000", IF(Table24[[#This Row],[Quantity]]&gt;=2000,"&gt;=  2000",IF(Table24[[#This Row],[Quantity]]&gt;=1000,"&gt;= 1000",IF(Table24[[#This Row],[Quantity]]&lt;=1000,"&lt;= 1000","Invalid"))))</f>
        <v>&lt;= 1000</v>
      </c>
      <c r="O182" s="28" t="str">
        <f>TRIM(Table24[[#This Row],[Product]])</f>
        <v>Sugar</v>
      </c>
    </row>
    <row r="183" spans="1:15" x14ac:dyDescent="0.2">
      <c r="A183" s="21" t="s">
        <v>15</v>
      </c>
      <c r="B183" s="22" t="s">
        <v>13</v>
      </c>
      <c r="C183" s="23">
        <v>1744</v>
      </c>
      <c r="D183" s="24">
        <v>5232</v>
      </c>
      <c r="E183" s="24">
        <v>2180</v>
      </c>
      <c r="F183" s="24">
        <v>3052</v>
      </c>
      <c r="G183" s="24" t="str">
        <f>CONCATENATE(Table24[[#This Row],[Country]],Table24[[#This Row],[Product]],Table24[[#This Row],[Quantity]],Table24[[#This Row],[Revenue]],Table24[[#This Row],[Cost]])</f>
        <v>United KingdomSugar174452322180</v>
      </c>
      <c r="H183" s="25">
        <f>VLOOKUP(Table24[[#This Row],[Column1]],'Raw Data'!A:H,8,FALSE)</f>
        <v>44136</v>
      </c>
      <c r="I183" s="26" t="str">
        <f>TEXT(Table24[[#This Row],[Date]],"yyyy/mm/dd")</f>
        <v>2020/11/01</v>
      </c>
      <c r="J183" s="26" t="str">
        <f>SUBSTITUTE(Table24[[#This Row],[Date Text]],"/","-")</f>
        <v>2020-11-01</v>
      </c>
      <c r="K183" s="27" t="str">
        <f>MID(Table24[[#This Row],[Date Text]],6,2)</f>
        <v>11</v>
      </c>
      <c r="L183" s="26" t="str">
        <f>UPPER(LEFT(Table24[[#This Row],[Country]],3))</f>
        <v>UNI</v>
      </c>
      <c r="M183" s="28" t="str">
        <f xml:space="preserve"> IF(Table24[[#This Row],[Profit]]&gt;=10000,"&gt;= 10000", IF(Table24[[#This Row],[Profit]]&gt;=5000,"&gt;=  5000",IF(Table24[[#This Row],[Profit]]&gt;=1000,"&gt;=  1000",IF(Table24[[#This Row],[Profit]]&lt;1000,"&lt;=  1000","Invalid"))))</f>
        <v>&gt;=  1000</v>
      </c>
      <c r="N183" s="28" t="str">
        <f xml:space="preserve"> IF(Table24[[#This Row],[Quantity]]&gt;=4000,"&gt;=  4000", IF(Table24[[#This Row],[Quantity]]&gt;=2000,"&gt;=  2000",IF(Table24[[#This Row],[Quantity]]&gt;=1000,"&gt;= 1000",IF(Table24[[#This Row],[Quantity]]&lt;=1000,"&lt;= 1000","Invalid"))))</f>
        <v>&gt;= 1000</v>
      </c>
      <c r="O183" s="28" t="str">
        <f>TRIM(Table24[[#This Row],[Product]])</f>
        <v>Sugar</v>
      </c>
    </row>
    <row r="184" spans="1:15" x14ac:dyDescent="0.2">
      <c r="A184" s="21" t="s">
        <v>15</v>
      </c>
      <c r="B184" s="22" t="s">
        <v>13</v>
      </c>
      <c r="C184" s="23">
        <v>866</v>
      </c>
      <c r="D184" s="24">
        <v>2598</v>
      </c>
      <c r="E184" s="24">
        <v>1082.5</v>
      </c>
      <c r="F184" s="24">
        <v>1515.5</v>
      </c>
      <c r="G184" s="24" t="str">
        <f>CONCATENATE(Table24[[#This Row],[Country]],Table24[[#This Row],[Product]],Table24[[#This Row],[Quantity]],Table24[[#This Row],[Revenue]],Table24[[#This Row],[Cost]])</f>
        <v>United KingdomSugar86625981082.5</v>
      </c>
      <c r="H184" s="25">
        <f>VLOOKUP(Table24[[#This Row],[Column1]],'Raw Data'!A:H,8,FALSE)</f>
        <v>43952</v>
      </c>
      <c r="I184" s="26" t="str">
        <f>TEXT(Table24[[#This Row],[Date]],"yyyy/mm/dd")</f>
        <v>2020/05/01</v>
      </c>
      <c r="J184" s="26" t="str">
        <f>SUBSTITUTE(Table24[[#This Row],[Date Text]],"/","-")</f>
        <v>2020-05-01</v>
      </c>
      <c r="K184" s="27" t="str">
        <f>MID(Table24[[#This Row],[Date Text]],6,2)</f>
        <v>05</v>
      </c>
      <c r="L184" s="26" t="str">
        <f>UPPER(LEFT(Table24[[#This Row],[Country]],3))</f>
        <v>UNI</v>
      </c>
      <c r="M184" s="28" t="str">
        <f xml:space="preserve"> IF(Table24[[#This Row],[Profit]]&gt;=10000,"&gt;= 10000", IF(Table24[[#This Row],[Profit]]&gt;=5000,"&gt;=  5000",IF(Table24[[#This Row],[Profit]]&gt;=1000,"&gt;=  1000",IF(Table24[[#This Row],[Profit]]&lt;1000,"&lt;=  1000","Invalid"))))</f>
        <v>&gt;=  1000</v>
      </c>
      <c r="N184" s="28" t="str">
        <f xml:space="preserve"> IF(Table24[[#This Row],[Quantity]]&gt;=4000,"&gt;=  4000", IF(Table24[[#This Row],[Quantity]]&gt;=2000,"&gt;=  2000",IF(Table24[[#This Row],[Quantity]]&gt;=1000,"&gt;= 1000",IF(Table24[[#This Row],[Quantity]]&lt;=1000,"&lt;= 1000","Invalid"))))</f>
        <v>&lt;= 1000</v>
      </c>
      <c r="O184" s="28" t="str">
        <f>TRIM(Table24[[#This Row],[Product]])</f>
        <v>Sugar</v>
      </c>
    </row>
    <row r="185" spans="1:15" x14ac:dyDescent="0.2">
      <c r="A185" s="21" t="s">
        <v>15</v>
      </c>
      <c r="B185" s="22" t="s">
        <v>13</v>
      </c>
      <c r="C185" s="23">
        <v>2177</v>
      </c>
      <c r="D185" s="24">
        <v>6531</v>
      </c>
      <c r="E185" s="24">
        <v>2721.25</v>
      </c>
      <c r="F185" s="24">
        <v>3809.75</v>
      </c>
      <c r="G185" s="24" t="str">
        <f>CONCATENATE(Table24[[#This Row],[Country]],Table24[[#This Row],[Product]],Table24[[#This Row],[Quantity]],Table24[[#This Row],[Revenue]],Table24[[#This Row],[Cost]])</f>
        <v>United KingdomSugar217765312721.25</v>
      </c>
      <c r="H185" s="25">
        <f>VLOOKUP(Table24[[#This Row],[Column1]],'Raw Data'!A:H,8,FALSE)</f>
        <v>44105</v>
      </c>
      <c r="I185" s="26" t="str">
        <f>TEXT(Table24[[#This Row],[Date]],"yyyy/mm/dd")</f>
        <v>2020/10/01</v>
      </c>
      <c r="J185" s="26" t="str">
        <f>SUBSTITUTE(Table24[[#This Row],[Date Text]],"/","-")</f>
        <v>2020-10-01</v>
      </c>
      <c r="K185" s="27" t="str">
        <f>MID(Table24[[#This Row],[Date Text]],6,2)</f>
        <v>10</v>
      </c>
      <c r="L185" s="26" t="str">
        <f>UPPER(LEFT(Table24[[#This Row],[Country]],3))</f>
        <v>UNI</v>
      </c>
      <c r="M185" s="28" t="str">
        <f xml:space="preserve"> IF(Table24[[#This Row],[Profit]]&gt;=10000,"&gt;= 10000", IF(Table24[[#This Row],[Profit]]&gt;=5000,"&gt;=  5000",IF(Table24[[#This Row],[Profit]]&gt;=1000,"&gt;=  1000",IF(Table24[[#This Row],[Profit]]&lt;1000,"&lt;=  1000","Invalid"))))</f>
        <v>&gt;=  1000</v>
      </c>
      <c r="N185" s="28" t="str">
        <f xml:space="preserve"> IF(Table24[[#This Row],[Quantity]]&gt;=4000,"&gt;=  4000", IF(Table24[[#This Row],[Quantity]]&gt;=2000,"&gt;=  2000",IF(Table24[[#This Row],[Quantity]]&gt;=1000,"&gt;= 1000",IF(Table24[[#This Row],[Quantity]]&lt;=1000,"&lt;= 1000","Invalid"))))</f>
        <v>&gt;=  2000</v>
      </c>
      <c r="O185" s="28" t="str">
        <f>TRIM(Table24[[#This Row],[Product]])</f>
        <v>Sugar</v>
      </c>
    </row>
    <row r="186" spans="1:15" x14ac:dyDescent="0.2">
      <c r="A186" s="21" t="s">
        <v>15</v>
      </c>
      <c r="B186" s="22" t="s">
        <v>13</v>
      </c>
      <c r="C186" s="23">
        <v>2487</v>
      </c>
      <c r="D186" s="24">
        <v>7461</v>
      </c>
      <c r="E186" s="24">
        <v>3108.75</v>
      </c>
      <c r="F186" s="24">
        <v>4352.25</v>
      </c>
      <c r="G186" s="24" t="str">
        <f>CONCATENATE(Table24[[#This Row],[Country]],Table24[[#This Row],[Product]],Table24[[#This Row],[Quantity]],Table24[[#This Row],[Revenue]],Table24[[#This Row],[Cost]])</f>
        <v>United KingdomSugar248774613108.75</v>
      </c>
      <c r="H186" s="25">
        <f>VLOOKUP(Table24[[#This Row],[Column1]],'Raw Data'!A:H,8,FALSE)</f>
        <v>44166</v>
      </c>
      <c r="I186" s="26" t="str">
        <f>TEXT(Table24[[#This Row],[Date]],"yyyy/mm/dd")</f>
        <v>2020/12/01</v>
      </c>
      <c r="J186" s="26" t="str">
        <f>SUBSTITUTE(Table24[[#This Row],[Date Text]],"/","-")</f>
        <v>2020-12-01</v>
      </c>
      <c r="K186" s="27" t="str">
        <f>MID(Table24[[#This Row],[Date Text]],6,2)</f>
        <v>12</v>
      </c>
      <c r="L186" s="26" t="str">
        <f>UPPER(LEFT(Table24[[#This Row],[Country]],3))</f>
        <v>UNI</v>
      </c>
      <c r="M186" s="28" t="str">
        <f xml:space="preserve"> IF(Table24[[#This Row],[Profit]]&gt;=10000,"&gt;= 10000", IF(Table24[[#This Row],[Profit]]&gt;=5000,"&gt;=  5000",IF(Table24[[#This Row],[Profit]]&gt;=1000,"&gt;=  1000",IF(Table24[[#This Row],[Profit]]&lt;1000,"&lt;=  1000","Invalid"))))</f>
        <v>&gt;=  1000</v>
      </c>
      <c r="N186" s="28" t="str">
        <f xml:space="preserve"> IF(Table24[[#This Row],[Quantity]]&gt;=4000,"&gt;=  4000", IF(Table24[[#This Row],[Quantity]]&gt;=2000,"&gt;=  2000",IF(Table24[[#This Row],[Quantity]]&gt;=1000,"&gt;= 1000",IF(Table24[[#This Row],[Quantity]]&lt;=1000,"&lt;= 1000","Invalid"))))</f>
        <v>&gt;=  2000</v>
      </c>
      <c r="O186" s="28" t="str">
        <f>TRIM(Table24[[#This Row],[Product]])</f>
        <v>Sugar</v>
      </c>
    </row>
    <row r="187" spans="1:15" x14ac:dyDescent="0.2">
      <c r="A187" s="21" t="s">
        <v>15</v>
      </c>
      <c r="B187" s="22" t="s">
        <v>13</v>
      </c>
      <c r="C187" s="23">
        <v>1739</v>
      </c>
      <c r="D187" s="24">
        <v>5217</v>
      </c>
      <c r="E187" s="24">
        <v>2173.75</v>
      </c>
      <c r="F187" s="24">
        <v>3043.25</v>
      </c>
      <c r="G187" s="24" t="str">
        <f>CONCATENATE(Table24[[#This Row],[Country]],Table24[[#This Row],[Product]],Table24[[#This Row],[Quantity]],Table24[[#This Row],[Revenue]],Table24[[#This Row],[Cost]])</f>
        <v>United KingdomSugar173952172173.75</v>
      </c>
      <c r="H187" s="25">
        <f>VLOOKUP(Table24[[#This Row],[Column1]],'Raw Data'!A:H,8,FALSE)</f>
        <v>43922</v>
      </c>
      <c r="I187" s="26" t="str">
        <f>TEXT(Table24[[#This Row],[Date]],"yyyy/mm/dd")</f>
        <v>2020/04/01</v>
      </c>
      <c r="J187" s="26" t="str">
        <f>SUBSTITUTE(Table24[[#This Row],[Date Text]],"/","-")</f>
        <v>2020-04-01</v>
      </c>
      <c r="K187" s="27" t="str">
        <f>MID(Table24[[#This Row],[Date Text]],6,2)</f>
        <v>04</v>
      </c>
      <c r="L187" s="26" t="str">
        <f>UPPER(LEFT(Table24[[#This Row],[Country]],3))</f>
        <v>UNI</v>
      </c>
      <c r="M187" s="28" t="str">
        <f xml:space="preserve"> IF(Table24[[#This Row],[Profit]]&gt;=10000,"&gt;= 10000", IF(Table24[[#This Row],[Profit]]&gt;=5000,"&gt;=  5000",IF(Table24[[#This Row],[Profit]]&gt;=1000,"&gt;=  1000",IF(Table24[[#This Row],[Profit]]&lt;1000,"&lt;=  1000","Invalid"))))</f>
        <v>&gt;=  1000</v>
      </c>
      <c r="N187" s="28" t="str">
        <f xml:space="preserve"> IF(Table24[[#This Row],[Quantity]]&gt;=4000,"&gt;=  4000", IF(Table24[[#This Row],[Quantity]]&gt;=2000,"&gt;=  2000",IF(Table24[[#This Row],[Quantity]]&gt;=1000,"&gt;= 1000",IF(Table24[[#This Row],[Quantity]]&lt;=1000,"&lt;= 1000","Invalid"))))</f>
        <v>&gt;= 1000</v>
      </c>
      <c r="O187" s="28" t="str">
        <f>TRIM(Table24[[#This Row],[Product]])</f>
        <v>Sugar</v>
      </c>
    </row>
    <row r="188" spans="1:15" x14ac:dyDescent="0.2">
      <c r="A188" s="21" t="s">
        <v>15</v>
      </c>
      <c r="B188" s="22" t="s">
        <v>13</v>
      </c>
      <c r="C188" s="23">
        <v>959</v>
      </c>
      <c r="D188" s="24">
        <v>2877</v>
      </c>
      <c r="E188" s="24">
        <v>1198.75</v>
      </c>
      <c r="F188" s="24">
        <v>1678.25</v>
      </c>
      <c r="G188" s="24" t="str">
        <f>CONCATENATE(Table24[[#This Row],[Country]],Table24[[#This Row],[Product]],Table24[[#This Row],[Quantity]],Table24[[#This Row],[Revenue]],Table24[[#This Row],[Cost]])</f>
        <v>United KingdomSugar95928771198.75</v>
      </c>
      <c r="H188" s="25">
        <f>VLOOKUP(Table24[[#This Row],[Column1]],'Raw Data'!A:H,8,FALSE)</f>
        <v>43862</v>
      </c>
      <c r="I188" s="26" t="str">
        <f>TEXT(Table24[[#This Row],[Date]],"yyyy/mm/dd")</f>
        <v>2020/02/01</v>
      </c>
      <c r="J188" s="26" t="str">
        <f>SUBSTITUTE(Table24[[#This Row],[Date Text]],"/","-")</f>
        <v>2020-02-01</v>
      </c>
      <c r="K188" s="27" t="str">
        <f>MID(Table24[[#This Row],[Date Text]],6,2)</f>
        <v>02</v>
      </c>
      <c r="L188" s="26" t="str">
        <f>UPPER(LEFT(Table24[[#This Row],[Country]],3))</f>
        <v>UNI</v>
      </c>
      <c r="M188" s="28" t="str">
        <f xml:space="preserve"> IF(Table24[[#This Row],[Profit]]&gt;=10000,"&gt;= 10000", IF(Table24[[#This Row],[Profit]]&gt;=5000,"&gt;=  5000",IF(Table24[[#This Row],[Profit]]&gt;=1000,"&gt;=  1000",IF(Table24[[#This Row],[Profit]]&lt;1000,"&lt;=  1000","Invalid"))))</f>
        <v>&gt;=  1000</v>
      </c>
      <c r="N188" s="28" t="str">
        <f xml:space="preserve"> IF(Table24[[#This Row],[Quantity]]&gt;=4000,"&gt;=  4000", IF(Table24[[#This Row],[Quantity]]&gt;=2000,"&gt;=  2000",IF(Table24[[#This Row],[Quantity]]&gt;=1000,"&gt;= 1000",IF(Table24[[#This Row],[Quantity]]&lt;=1000,"&lt;= 1000","Invalid"))))</f>
        <v>&lt;= 1000</v>
      </c>
      <c r="O188" s="28" t="str">
        <f>TRIM(Table24[[#This Row],[Product]])</f>
        <v>Sugar</v>
      </c>
    </row>
    <row r="189" spans="1:15" x14ac:dyDescent="0.2">
      <c r="A189" s="21" t="s">
        <v>15</v>
      </c>
      <c r="B189" s="22" t="s">
        <v>13</v>
      </c>
      <c r="C189" s="23">
        <v>575</v>
      </c>
      <c r="D189" s="24">
        <v>1725</v>
      </c>
      <c r="E189" s="24">
        <v>718.75</v>
      </c>
      <c r="F189" s="24">
        <v>1006.25</v>
      </c>
      <c r="G189" s="24" t="str">
        <f>CONCATENATE(Table24[[#This Row],[Country]],Table24[[#This Row],[Product]],Table24[[#This Row],[Quantity]],Table24[[#This Row],[Revenue]],Table24[[#This Row],[Cost]])</f>
        <v>United KingdomSugar5751725718.75</v>
      </c>
      <c r="H189" s="25">
        <f>VLOOKUP(Table24[[#This Row],[Column1]],'Raw Data'!A:H,8,FALSE)</f>
        <v>43922</v>
      </c>
      <c r="I189" s="26" t="str">
        <f>TEXT(Table24[[#This Row],[Date]],"yyyy/mm/dd")</f>
        <v>2020/04/01</v>
      </c>
      <c r="J189" s="26" t="str">
        <f>SUBSTITUTE(Table24[[#This Row],[Date Text]],"/","-")</f>
        <v>2020-04-01</v>
      </c>
      <c r="K189" s="27" t="str">
        <f>MID(Table24[[#This Row],[Date Text]],6,2)</f>
        <v>04</v>
      </c>
      <c r="L189" s="26" t="str">
        <f>UPPER(LEFT(Table24[[#This Row],[Country]],3))</f>
        <v>UNI</v>
      </c>
      <c r="M189" s="28" t="str">
        <f xml:space="preserve"> IF(Table24[[#This Row],[Profit]]&gt;=10000,"&gt;= 10000", IF(Table24[[#This Row],[Profit]]&gt;=5000,"&gt;=  5000",IF(Table24[[#This Row],[Profit]]&gt;=1000,"&gt;=  1000",IF(Table24[[#This Row],[Profit]]&lt;1000,"&lt;=  1000","Invalid"))))</f>
        <v>&gt;=  1000</v>
      </c>
      <c r="N189" s="28" t="str">
        <f xml:space="preserve"> IF(Table24[[#This Row],[Quantity]]&gt;=4000,"&gt;=  4000", IF(Table24[[#This Row],[Quantity]]&gt;=2000,"&gt;=  2000",IF(Table24[[#This Row],[Quantity]]&gt;=1000,"&gt;= 1000",IF(Table24[[#This Row],[Quantity]]&lt;=1000,"&lt;= 1000","Invalid"))))</f>
        <v>&lt;= 1000</v>
      </c>
      <c r="O189" s="28" t="str">
        <f>TRIM(Table24[[#This Row],[Product]])</f>
        <v>Sugar</v>
      </c>
    </row>
    <row r="190" spans="1:15" x14ac:dyDescent="0.2">
      <c r="A190" s="21" t="s">
        <v>15</v>
      </c>
      <c r="B190" s="22" t="s">
        <v>13</v>
      </c>
      <c r="C190" s="23">
        <v>381</v>
      </c>
      <c r="D190" s="24">
        <v>1143</v>
      </c>
      <c r="E190" s="24">
        <v>476.25</v>
      </c>
      <c r="F190" s="24">
        <v>666.75</v>
      </c>
      <c r="G190" s="24" t="str">
        <f>CONCATENATE(Table24[[#This Row],[Country]],Table24[[#This Row],[Product]],Table24[[#This Row],[Quantity]],Table24[[#This Row],[Revenue]],Table24[[#This Row],[Cost]])</f>
        <v>United KingdomSugar3811143476.25</v>
      </c>
      <c r="H190" s="25">
        <f>VLOOKUP(Table24[[#This Row],[Column1]],'Raw Data'!A:H,8,FALSE)</f>
        <v>44044</v>
      </c>
      <c r="I190" s="26" t="str">
        <f>TEXT(Table24[[#This Row],[Date]],"yyyy/mm/dd")</f>
        <v>2020/08/01</v>
      </c>
      <c r="J190" s="26" t="str">
        <f>SUBSTITUTE(Table24[[#This Row],[Date Text]],"/","-")</f>
        <v>2020-08-01</v>
      </c>
      <c r="K190" s="27" t="str">
        <f>MID(Table24[[#This Row],[Date Text]],6,2)</f>
        <v>08</v>
      </c>
      <c r="L190" s="26" t="str">
        <f>UPPER(LEFT(Table24[[#This Row],[Country]],3))</f>
        <v>UNI</v>
      </c>
      <c r="M190" s="28" t="str">
        <f xml:space="preserve"> IF(Table24[[#This Row],[Profit]]&gt;=10000,"&gt;= 10000", IF(Table24[[#This Row],[Profit]]&gt;=5000,"&gt;=  5000",IF(Table24[[#This Row],[Profit]]&gt;=1000,"&gt;=  1000",IF(Table24[[#This Row],[Profit]]&lt;1000,"&lt;=  1000","Invalid"))))</f>
        <v>&lt;=  1000</v>
      </c>
      <c r="N190" s="28" t="str">
        <f xml:space="preserve"> IF(Table24[[#This Row],[Quantity]]&gt;=4000,"&gt;=  4000", IF(Table24[[#This Row],[Quantity]]&gt;=2000,"&gt;=  2000",IF(Table24[[#This Row],[Quantity]]&gt;=1000,"&gt;= 1000",IF(Table24[[#This Row],[Quantity]]&lt;=1000,"&lt;= 1000","Invalid"))))</f>
        <v>&lt;= 1000</v>
      </c>
      <c r="O190" s="28" t="str">
        <f>TRIM(Table24[[#This Row],[Product]])</f>
        <v>Sugar</v>
      </c>
    </row>
    <row r="191" spans="1:15" x14ac:dyDescent="0.2">
      <c r="A191" s="21" t="s">
        <v>15</v>
      </c>
      <c r="B191" s="22" t="s">
        <v>13</v>
      </c>
      <c r="C191" s="23">
        <v>1227</v>
      </c>
      <c r="D191" s="24">
        <v>3681</v>
      </c>
      <c r="E191" s="24">
        <v>1533.75</v>
      </c>
      <c r="F191" s="24">
        <v>2147.25</v>
      </c>
      <c r="G191" s="24" t="str">
        <f>CONCATENATE(Table24[[#This Row],[Country]],Table24[[#This Row],[Product]],Table24[[#This Row],[Quantity]],Table24[[#This Row],[Revenue]],Table24[[#This Row],[Cost]])</f>
        <v>United KingdomSugar122736811533.75</v>
      </c>
      <c r="H191" s="25">
        <f>VLOOKUP(Table24[[#This Row],[Column1]],'Raw Data'!A:H,8,FALSE)</f>
        <v>44105</v>
      </c>
      <c r="I191" s="26" t="str">
        <f>TEXT(Table24[[#This Row],[Date]],"yyyy/mm/dd")</f>
        <v>2020/10/01</v>
      </c>
      <c r="J191" s="26" t="str">
        <f>SUBSTITUTE(Table24[[#This Row],[Date Text]],"/","-")</f>
        <v>2020-10-01</v>
      </c>
      <c r="K191" s="27" t="str">
        <f>MID(Table24[[#This Row],[Date Text]],6,2)</f>
        <v>10</v>
      </c>
      <c r="L191" s="26" t="str">
        <f>UPPER(LEFT(Table24[[#This Row],[Country]],3))</f>
        <v>UNI</v>
      </c>
      <c r="M191" s="28" t="str">
        <f xml:space="preserve"> IF(Table24[[#This Row],[Profit]]&gt;=10000,"&gt;= 10000", IF(Table24[[#This Row],[Profit]]&gt;=5000,"&gt;=  5000",IF(Table24[[#This Row],[Profit]]&gt;=1000,"&gt;=  1000",IF(Table24[[#This Row],[Profit]]&lt;1000,"&lt;=  1000","Invalid"))))</f>
        <v>&gt;=  1000</v>
      </c>
      <c r="N191" s="28" t="str">
        <f xml:space="preserve"> IF(Table24[[#This Row],[Quantity]]&gt;=4000,"&gt;=  4000", IF(Table24[[#This Row],[Quantity]]&gt;=2000,"&gt;=  2000",IF(Table24[[#This Row],[Quantity]]&gt;=1000,"&gt;= 1000",IF(Table24[[#This Row],[Quantity]]&lt;=1000,"&lt;= 1000","Invalid"))))</f>
        <v>&gt;= 1000</v>
      </c>
      <c r="O191" s="28" t="str">
        <f>TRIM(Table24[[#This Row],[Product]])</f>
        <v>Sugar</v>
      </c>
    </row>
    <row r="192" spans="1:15" x14ac:dyDescent="0.2">
      <c r="A192" s="21" t="s">
        <v>15</v>
      </c>
      <c r="B192" s="22" t="s">
        <v>13</v>
      </c>
      <c r="C192" s="23">
        <v>1734</v>
      </c>
      <c r="D192" s="24">
        <v>5202</v>
      </c>
      <c r="E192" s="24">
        <v>2167.5</v>
      </c>
      <c r="F192" s="24">
        <v>3034.5</v>
      </c>
      <c r="G192" s="24" t="str">
        <f>CONCATENATE(Table24[[#This Row],[Country]],Table24[[#This Row],[Product]],Table24[[#This Row],[Quantity]],Table24[[#This Row],[Revenue]],Table24[[#This Row],[Cost]])</f>
        <v>United KingdomSugar173452022167.5</v>
      </c>
      <c r="H192" s="25">
        <f>VLOOKUP(Table24[[#This Row],[Column1]],'Raw Data'!A:H,8,FALSE)</f>
        <v>43831</v>
      </c>
      <c r="I192" s="26" t="str">
        <f>TEXT(Table24[[#This Row],[Date]],"yyyy/mm/dd")</f>
        <v>2020/01/01</v>
      </c>
      <c r="J192" s="26" t="str">
        <f>SUBSTITUTE(Table24[[#This Row],[Date Text]],"/","-")</f>
        <v>2020-01-01</v>
      </c>
      <c r="K192" s="27" t="str">
        <f>MID(Table24[[#This Row],[Date Text]],6,2)</f>
        <v>01</v>
      </c>
      <c r="L192" s="26" t="str">
        <f>UPPER(LEFT(Table24[[#This Row],[Country]],3))</f>
        <v>UNI</v>
      </c>
      <c r="M192" s="28" t="str">
        <f xml:space="preserve"> IF(Table24[[#This Row],[Profit]]&gt;=10000,"&gt;= 10000", IF(Table24[[#This Row],[Profit]]&gt;=5000,"&gt;=  5000",IF(Table24[[#This Row],[Profit]]&gt;=1000,"&gt;=  1000",IF(Table24[[#This Row],[Profit]]&lt;1000,"&lt;=  1000","Invalid"))))</f>
        <v>&gt;=  1000</v>
      </c>
      <c r="N192" s="28" t="str">
        <f xml:space="preserve"> IF(Table24[[#This Row],[Quantity]]&gt;=4000,"&gt;=  4000", IF(Table24[[#This Row],[Quantity]]&gt;=2000,"&gt;=  2000",IF(Table24[[#This Row],[Quantity]]&gt;=1000,"&gt;= 1000",IF(Table24[[#This Row],[Quantity]]&lt;=1000,"&lt;= 1000","Invalid"))))</f>
        <v>&gt;= 1000</v>
      </c>
      <c r="O192" s="28" t="str">
        <f>TRIM(Table24[[#This Row],[Product]])</f>
        <v>Sugar</v>
      </c>
    </row>
    <row r="193" spans="1:15" x14ac:dyDescent="0.2">
      <c r="A193" s="21" t="s">
        <v>15</v>
      </c>
      <c r="B193" s="22" t="s">
        <v>13</v>
      </c>
      <c r="C193" s="23">
        <v>3875</v>
      </c>
      <c r="D193" s="24">
        <v>11625</v>
      </c>
      <c r="E193" s="24">
        <v>4843.75</v>
      </c>
      <c r="F193" s="24">
        <v>6781.25</v>
      </c>
      <c r="G193" s="24" t="str">
        <f>CONCATENATE(Table24[[#This Row],[Country]],Table24[[#This Row],[Product]],Table24[[#This Row],[Quantity]],Table24[[#This Row],[Revenue]],Table24[[#This Row],[Cost]])</f>
        <v>United KingdomSugar3875116254843.75</v>
      </c>
      <c r="H193" s="25">
        <f>VLOOKUP(Table24[[#This Row],[Column1]],'Raw Data'!A:H,8,FALSE)</f>
        <v>44013</v>
      </c>
      <c r="I193" s="26" t="str">
        <f>TEXT(Table24[[#This Row],[Date]],"yyyy/mm/dd")</f>
        <v>2020/07/01</v>
      </c>
      <c r="J193" s="26" t="str">
        <f>SUBSTITUTE(Table24[[#This Row],[Date Text]],"/","-")</f>
        <v>2020-07-01</v>
      </c>
      <c r="K193" s="27" t="str">
        <f>MID(Table24[[#This Row],[Date Text]],6,2)</f>
        <v>07</v>
      </c>
      <c r="L193" s="26" t="str">
        <f>UPPER(LEFT(Table24[[#This Row],[Country]],3))</f>
        <v>UNI</v>
      </c>
      <c r="M193" s="28" t="str">
        <f xml:space="preserve"> IF(Table24[[#This Row],[Profit]]&gt;=10000,"&gt;= 10000", IF(Table24[[#This Row],[Profit]]&gt;=5000,"&gt;=  5000",IF(Table24[[#This Row],[Profit]]&gt;=1000,"&gt;=  1000",IF(Table24[[#This Row],[Profit]]&lt;1000,"&lt;=  1000","Invalid"))))</f>
        <v>&gt;=  5000</v>
      </c>
      <c r="N193" s="28" t="str">
        <f xml:space="preserve"> IF(Table24[[#This Row],[Quantity]]&gt;=4000,"&gt;=  4000", IF(Table24[[#This Row],[Quantity]]&gt;=2000,"&gt;=  2000",IF(Table24[[#This Row],[Quantity]]&gt;=1000,"&gt;= 1000",IF(Table24[[#This Row],[Quantity]]&lt;=1000,"&lt;= 1000","Invalid"))))</f>
        <v>&gt;=  2000</v>
      </c>
      <c r="O193" s="28" t="str">
        <f>TRIM(Table24[[#This Row],[Product]])</f>
        <v>Sugar</v>
      </c>
    </row>
    <row r="194" spans="1:15" x14ac:dyDescent="0.2">
      <c r="A194" s="21" t="s">
        <v>15</v>
      </c>
      <c r="B194" s="22" t="s">
        <v>13</v>
      </c>
      <c r="C194" s="23">
        <v>1491</v>
      </c>
      <c r="D194" s="24">
        <v>4473</v>
      </c>
      <c r="E194" s="24">
        <v>1863.75</v>
      </c>
      <c r="F194" s="24">
        <v>2609.25</v>
      </c>
      <c r="G194" s="24" t="str">
        <f>CONCATENATE(Table24[[#This Row],[Country]],Table24[[#This Row],[Product]],Table24[[#This Row],[Quantity]],Table24[[#This Row],[Revenue]],Table24[[#This Row],[Cost]])</f>
        <v>United KingdomSugar149144731863.75</v>
      </c>
      <c r="H194" s="25">
        <f>VLOOKUP(Table24[[#This Row],[Column1]],'Raw Data'!A:H,8,FALSE)</f>
        <v>43891</v>
      </c>
      <c r="I194" s="26" t="str">
        <f>TEXT(Table24[[#This Row],[Date]],"yyyy/mm/dd")</f>
        <v>2020/03/01</v>
      </c>
      <c r="J194" s="26" t="str">
        <f>SUBSTITUTE(Table24[[#This Row],[Date Text]],"/","-")</f>
        <v>2020-03-01</v>
      </c>
      <c r="K194" s="27" t="str">
        <f>MID(Table24[[#This Row],[Date Text]],6,2)</f>
        <v>03</v>
      </c>
      <c r="L194" s="26" t="str">
        <f>UPPER(LEFT(Table24[[#This Row],[Country]],3))</f>
        <v>UNI</v>
      </c>
      <c r="M194" s="28" t="str">
        <f xml:space="preserve"> IF(Table24[[#This Row],[Profit]]&gt;=10000,"&gt;= 10000", IF(Table24[[#This Row],[Profit]]&gt;=5000,"&gt;=  5000",IF(Table24[[#This Row],[Profit]]&gt;=1000,"&gt;=  1000",IF(Table24[[#This Row],[Profit]]&lt;1000,"&lt;=  1000","Invalid"))))</f>
        <v>&gt;=  1000</v>
      </c>
      <c r="N194" s="28" t="str">
        <f xml:space="preserve"> IF(Table24[[#This Row],[Quantity]]&gt;=4000,"&gt;=  4000", IF(Table24[[#This Row],[Quantity]]&gt;=2000,"&gt;=  2000",IF(Table24[[#This Row],[Quantity]]&gt;=1000,"&gt;= 1000",IF(Table24[[#This Row],[Quantity]]&lt;=1000,"&lt;= 1000","Invalid"))))</f>
        <v>&gt;= 1000</v>
      </c>
      <c r="O194" s="28" t="str">
        <f>TRIM(Table24[[#This Row],[Product]])</f>
        <v>Sugar</v>
      </c>
    </row>
    <row r="195" spans="1:15" x14ac:dyDescent="0.2">
      <c r="A195" s="21" t="s">
        <v>15</v>
      </c>
      <c r="B195" s="22" t="s">
        <v>13</v>
      </c>
      <c r="C195" s="23">
        <v>293</v>
      </c>
      <c r="D195" s="24">
        <v>879</v>
      </c>
      <c r="E195" s="24">
        <v>366.25</v>
      </c>
      <c r="F195" s="24">
        <v>512.75</v>
      </c>
      <c r="G195" s="24" t="str">
        <f>CONCATENATE(Table24[[#This Row],[Country]],Table24[[#This Row],[Product]],Table24[[#This Row],[Quantity]],Table24[[#This Row],[Revenue]],Table24[[#This Row],[Cost]])</f>
        <v>United KingdomSugar293879366.25</v>
      </c>
      <c r="H195" s="25">
        <f>VLOOKUP(Table24[[#This Row],[Column1]],'Raw Data'!A:H,8,FALSE)</f>
        <v>44166</v>
      </c>
      <c r="I195" s="26" t="str">
        <f>TEXT(Table24[[#This Row],[Date]],"yyyy/mm/dd")</f>
        <v>2020/12/01</v>
      </c>
      <c r="J195" s="26" t="str">
        <f>SUBSTITUTE(Table24[[#This Row],[Date Text]],"/","-")</f>
        <v>2020-12-01</v>
      </c>
      <c r="K195" s="27" t="str">
        <f>MID(Table24[[#This Row],[Date Text]],6,2)</f>
        <v>12</v>
      </c>
      <c r="L195" s="26" t="str">
        <f>UPPER(LEFT(Table24[[#This Row],[Country]],3))</f>
        <v>UNI</v>
      </c>
      <c r="M195" s="28" t="str">
        <f xml:space="preserve"> IF(Table24[[#This Row],[Profit]]&gt;=10000,"&gt;= 10000", IF(Table24[[#This Row],[Profit]]&gt;=5000,"&gt;=  5000",IF(Table24[[#This Row],[Profit]]&gt;=1000,"&gt;=  1000",IF(Table24[[#This Row],[Profit]]&lt;1000,"&lt;=  1000","Invalid"))))</f>
        <v>&lt;=  1000</v>
      </c>
      <c r="N195" s="28" t="str">
        <f xml:space="preserve"> IF(Table24[[#This Row],[Quantity]]&gt;=4000,"&gt;=  4000", IF(Table24[[#This Row],[Quantity]]&gt;=2000,"&gt;=  2000",IF(Table24[[#This Row],[Quantity]]&gt;=1000,"&gt;= 1000",IF(Table24[[#This Row],[Quantity]]&lt;=1000,"&lt;= 1000","Invalid"))))</f>
        <v>&lt;= 1000</v>
      </c>
      <c r="O195" s="28" t="str">
        <f>TRIM(Table24[[#This Row],[Product]])</f>
        <v>Sugar</v>
      </c>
    </row>
    <row r="196" spans="1:15" x14ac:dyDescent="0.2">
      <c r="A196" s="21" t="s">
        <v>15</v>
      </c>
      <c r="B196" s="22" t="s">
        <v>14</v>
      </c>
      <c r="C196" s="23">
        <v>1804</v>
      </c>
      <c r="D196" s="24">
        <v>10824</v>
      </c>
      <c r="E196" s="24">
        <v>4961</v>
      </c>
      <c r="F196" s="24">
        <v>5863</v>
      </c>
      <c r="G196" s="24" t="str">
        <f>CONCATENATE(Table24[[#This Row],[Country]],Table24[[#This Row],[Product]],Table24[[#This Row],[Quantity]],Table24[[#This Row],[Revenue]],Table24[[#This Row],[Cost]])</f>
        <v>United KingdomWhite Chocolate Macadamia Nut1804108244961</v>
      </c>
      <c r="H196" s="25">
        <f>VLOOKUP(Table24[[#This Row],[Column1]],'Raw Data'!A:H,8,FALSE)</f>
        <v>43862</v>
      </c>
      <c r="I196" s="26" t="str">
        <f>TEXT(Table24[[#This Row],[Date]],"yyyy/mm/dd")</f>
        <v>2020/02/01</v>
      </c>
      <c r="J196" s="26" t="str">
        <f>SUBSTITUTE(Table24[[#This Row],[Date Text]],"/","-")</f>
        <v>2020-02-01</v>
      </c>
      <c r="K196" s="27" t="str">
        <f>MID(Table24[[#This Row],[Date Text]],6,2)</f>
        <v>02</v>
      </c>
      <c r="L196" s="26" t="str">
        <f>UPPER(LEFT(Table24[[#This Row],[Country]],3))</f>
        <v>UNI</v>
      </c>
      <c r="M196" s="28" t="str">
        <f xml:space="preserve"> IF(Table24[[#This Row],[Profit]]&gt;=10000,"&gt;= 10000", IF(Table24[[#This Row],[Profit]]&gt;=5000,"&gt;=  5000",IF(Table24[[#This Row],[Profit]]&gt;=1000,"&gt;=  1000",IF(Table24[[#This Row],[Profit]]&lt;1000,"&lt;=  1000","Invalid"))))</f>
        <v>&gt;=  5000</v>
      </c>
      <c r="N196" s="28" t="str">
        <f xml:space="preserve"> IF(Table24[[#This Row],[Quantity]]&gt;=4000,"&gt;=  4000", IF(Table24[[#This Row],[Quantity]]&gt;=2000,"&gt;=  2000",IF(Table24[[#This Row],[Quantity]]&gt;=1000,"&gt;= 1000",IF(Table24[[#This Row],[Quantity]]&lt;=1000,"&lt;= 1000","Invalid"))))</f>
        <v>&gt;= 1000</v>
      </c>
      <c r="O196" s="28" t="str">
        <f>TRIM(Table24[[#This Row],[Product]])</f>
        <v>White Chocolate Macadamia Nut</v>
      </c>
    </row>
    <row r="197" spans="1:15" x14ac:dyDescent="0.2">
      <c r="A197" s="21" t="s">
        <v>15</v>
      </c>
      <c r="B197" s="22" t="s">
        <v>14</v>
      </c>
      <c r="C197" s="23">
        <v>639</v>
      </c>
      <c r="D197" s="24">
        <v>3834</v>
      </c>
      <c r="E197" s="24">
        <v>1757.25</v>
      </c>
      <c r="F197" s="24">
        <v>2076.75</v>
      </c>
      <c r="G197" s="24" t="str">
        <f>CONCATENATE(Table24[[#This Row],[Country]],Table24[[#This Row],[Product]],Table24[[#This Row],[Quantity]],Table24[[#This Row],[Revenue]],Table24[[#This Row],[Cost]])</f>
        <v>United KingdomWhite Chocolate Macadamia Nut63938341757.25</v>
      </c>
      <c r="H197" s="25">
        <f>VLOOKUP(Table24[[#This Row],[Column1]],'Raw Data'!A:H,8,FALSE)</f>
        <v>44136</v>
      </c>
      <c r="I197" s="26" t="str">
        <f>TEXT(Table24[[#This Row],[Date]],"yyyy/mm/dd")</f>
        <v>2020/11/01</v>
      </c>
      <c r="J197" s="26" t="str">
        <f>SUBSTITUTE(Table24[[#This Row],[Date Text]],"/","-")</f>
        <v>2020-11-01</v>
      </c>
      <c r="K197" s="27" t="str">
        <f>MID(Table24[[#This Row],[Date Text]],6,2)</f>
        <v>11</v>
      </c>
      <c r="L197" s="26" t="str">
        <f>UPPER(LEFT(Table24[[#This Row],[Country]],3))</f>
        <v>UNI</v>
      </c>
      <c r="M197" s="28" t="str">
        <f xml:space="preserve"> IF(Table24[[#This Row],[Profit]]&gt;=10000,"&gt;= 10000", IF(Table24[[#This Row],[Profit]]&gt;=5000,"&gt;=  5000",IF(Table24[[#This Row],[Profit]]&gt;=1000,"&gt;=  1000",IF(Table24[[#This Row],[Profit]]&lt;1000,"&lt;=  1000","Invalid"))))</f>
        <v>&gt;=  1000</v>
      </c>
      <c r="N197" s="28" t="str">
        <f xml:space="preserve"> IF(Table24[[#This Row],[Quantity]]&gt;=4000,"&gt;=  4000", IF(Table24[[#This Row],[Quantity]]&gt;=2000,"&gt;=  2000",IF(Table24[[#This Row],[Quantity]]&gt;=1000,"&gt;= 1000",IF(Table24[[#This Row],[Quantity]]&lt;=1000,"&lt;= 1000","Invalid"))))</f>
        <v>&lt;= 1000</v>
      </c>
      <c r="O197" s="28" t="str">
        <f>TRIM(Table24[[#This Row],[Product]])</f>
        <v>White Chocolate Macadamia Nut</v>
      </c>
    </row>
    <row r="198" spans="1:15" x14ac:dyDescent="0.2">
      <c r="A198" s="21" t="s">
        <v>15</v>
      </c>
      <c r="B198" s="22" t="s">
        <v>14</v>
      </c>
      <c r="C198" s="23">
        <v>3864</v>
      </c>
      <c r="D198" s="24">
        <v>23184</v>
      </c>
      <c r="E198" s="24">
        <v>10626</v>
      </c>
      <c r="F198" s="24">
        <v>12558</v>
      </c>
      <c r="G198" s="24" t="str">
        <f>CONCATENATE(Table24[[#This Row],[Country]],Table24[[#This Row],[Product]],Table24[[#This Row],[Quantity]],Table24[[#This Row],[Revenue]],Table24[[#This Row],[Cost]])</f>
        <v>United KingdomWhite Chocolate Macadamia Nut38642318410626</v>
      </c>
      <c r="H198" s="25">
        <f>VLOOKUP(Table24[[#This Row],[Column1]],'Raw Data'!A:H,8,FALSE)</f>
        <v>43922</v>
      </c>
      <c r="I198" s="26" t="str">
        <f>TEXT(Table24[[#This Row],[Date]],"yyyy/mm/dd")</f>
        <v>2020/04/01</v>
      </c>
      <c r="J198" s="26" t="str">
        <f>SUBSTITUTE(Table24[[#This Row],[Date Text]],"/","-")</f>
        <v>2020-04-01</v>
      </c>
      <c r="K198" s="27" t="str">
        <f>MID(Table24[[#This Row],[Date Text]],6,2)</f>
        <v>04</v>
      </c>
      <c r="L198" s="26" t="str">
        <f>UPPER(LEFT(Table24[[#This Row],[Country]],3))</f>
        <v>UNI</v>
      </c>
      <c r="M198" s="28" t="str">
        <f xml:space="preserve"> IF(Table24[[#This Row],[Profit]]&gt;=10000,"&gt;= 10000", IF(Table24[[#This Row],[Profit]]&gt;=5000,"&gt;=  5000",IF(Table24[[#This Row],[Profit]]&gt;=1000,"&gt;=  1000",IF(Table24[[#This Row],[Profit]]&lt;1000,"&lt;=  1000","Invalid"))))</f>
        <v>&gt;= 10000</v>
      </c>
      <c r="N198" s="28" t="str">
        <f xml:space="preserve"> IF(Table24[[#This Row],[Quantity]]&gt;=4000,"&gt;=  4000", IF(Table24[[#This Row],[Quantity]]&gt;=2000,"&gt;=  2000",IF(Table24[[#This Row],[Quantity]]&gt;=1000,"&gt;= 1000",IF(Table24[[#This Row],[Quantity]]&lt;=1000,"&lt;= 1000","Invalid"))))</f>
        <v>&gt;=  2000</v>
      </c>
      <c r="O198" s="28" t="str">
        <f>TRIM(Table24[[#This Row],[Product]])</f>
        <v>White Chocolate Macadamia Nut</v>
      </c>
    </row>
    <row r="199" spans="1:15" x14ac:dyDescent="0.2">
      <c r="A199" s="21" t="s">
        <v>15</v>
      </c>
      <c r="B199" s="22" t="s">
        <v>14</v>
      </c>
      <c r="C199" s="23">
        <v>1055</v>
      </c>
      <c r="D199" s="24">
        <v>6330</v>
      </c>
      <c r="E199" s="24">
        <v>2901.25</v>
      </c>
      <c r="F199" s="24">
        <v>3428.75</v>
      </c>
      <c r="G199" s="24" t="str">
        <f>CONCATENATE(Table24[[#This Row],[Country]],Table24[[#This Row],[Product]],Table24[[#This Row],[Quantity]],Table24[[#This Row],[Revenue]],Table24[[#This Row],[Cost]])</f>
        <v>United KingdomWhite Chocolate Macadamia Nut105563302901.25</v>
      </c>
      <c r="H199" s="25">
        <f>VLOOKUP(Table24[[#This Row],[Column1]],'Raw Data'!A:H,8,FALSE)</f>
        <v>44166</v>
      </c>
      <c r="I199" s="26" t="str">
        <f>TEXT(Table24[[#This Row],[Date]],"yyyy/mm/dd")</f>
        <v>2020/12/01</v>
      </c>
      <c r="J199" s="26" t="str">
        <f>SUBSTITUTE(Table24[[#This Row],[Date Text]],"/","-")</f>
        <v>2020-12-01</v>
      </c>
      <c r="K199" s="27" t="str">
        <f>MID(Table24[[#This Row],[Date Text]],6,2)</f>
        <v>12</v>
      </c>
      <c r="L199" s="26" t="str">
        <f>UPPER(LEFT(Table24[[#This Row],[Country]],3))</f>
        <v>UNI</v>
      </c>
      <c r="M199" s="28" t="str">
        <f xml:space="preserve"> IF(Table24[[#This Row],[Profit]]&gt;=10000,"&gt;= 10000", IF(Table24[[#This Row],[Profit]]&gt;=5000,"&gt;=  5000",IF(Table24[[#This Row],[Profit]]&gt;=1000,"&gt;=  1000",IF(Table24[[#This Row],[Profit]]&lt;1000,"&lt;=  1000","Invalid"))))</f>
        <v>&gt;=  1000</v>
      </c>
      <c r="N199" s="28" t="str">
        <f xml:space="preserve"> IF(Table24[[#This Row],[Quantity]]&gt;=4000,"&gt;=  4000", IF(Table24[[#This Row],[Quantity]]&gt;=2000,"&gt;=  2000",IF(Table24[[#This Row],[Quantity]]&gt;=1000,"&gt;= 1000",IF(Table24[[#This Row],[Quantity]]&lt;=1000,"&lt;= 1000","Invalid"))))</f>
        <v>&gt;= 1000</v>
      </c>
      <c r="O199" s="28" t="str">
        <f>TRIM(Table24[[#This Row],[Product]])</f>
        <v>White Chocolate Macadamia Nut</v>
      </c>
    </row>
    <row r="200" spans="1:15" x14ac:dyDescent="0.2">
      <c r="A200" s="21" t="s">
        <v>15</v>
      </c>
      <c r="B200" s="22" t="s">
        <v>14</v>
      </c>
      <c r="C200" s="23">
        <v>2177</v>
      </c>
      <c r="D200" s="24">
        <v>13062</v>
      </c>
      <c r="E200" s="24">
        <v>5986.75</v>
      </c>
      <c r="F200" s="24">
        <v>7075.25</v>
      </c>
      <c r="G200" s="24" t="str">
        <f>CONCATENATE(Table24[[#This Row],[Country]],Table24[[#This Row],[Product]],Table24[[#This Row],[Quantity]],Table24[[#This Row],[Revenue]],Table24[[#This Row],[Cost]])</f>
        <v>United KingdomWhite Chocolate Macadamia Nut2177130625986.75</v>
      </c>
      <c r="H200" s="25">
        <f>VLOOKUP(Table24[[#This Row],[Column1]],'Raw Data'!A:H,8,FALSE)</f>
        <v>44105</v>
      </c>
      <c r="I200" s="26" t="str">
        <f>TEXT(Table24[[#This Row],[Date]],"yyyy/mm/dd")</f>
        <v>2020/10/01</v>
      </c>
      <c r="J200" s="26" t="str">
        <f>SUBSTITUTE(Table24[[#This Row],[Date Text]],"/","-")</f>
        <v>2020-10-01</v>
      </c>
      <c r="K200" s="27" t="str">
        <f>MID(Table24[[#This Row],[Date Text]],6,2)</f>
        <v>10</v>
      </c>
      <c r="L200" s="26" t="str">
        <f>UPPER(LEFT(Table24[[#This Row],[Country]],3))</f>
        <v>UNI</v>
      </c>
      <c r="M200" s="28" t="str">
        <f xml:space="preserve"> IF(Table24[[#This Row],[Profit]]&gt;=10000,"&gt;= 10000", IF(Table24[[#This Row],[Profit]]&gt;=5000,"&gt;=  5000",IF(Table24[[#This Row],[Profit]]&gt;=1000,"&gt;=  1000",IF(Table24[[#This Row],[Profit]]&lt;1000,"&lt;=  1000","Invalid"))))</f>
        <v>&gt;=  5000</v>
      </c>
      <c r="N200" s="28" t="str">
        <f xml:space="preserve"> IF(Table24[[#This Row],[Quantity]]&gt;=4000,"&gt;=  4000", IF(Table24[[#This Row],[Quantity]]&gt;=2000,"&gt;=  2000",IF(Table24[[#This Row],[Quantity]]&gt;=1000,"&gt;= 1000",IF(Table24[[#This Row],[Quantity]]&lt;=1000,"&lt;= 1000","Invalid"))))</f>
        <v>&gt;=  2000</v>
      </c>
      <c r="O200" s="28" t="str">
        <f>TRIM(Table24[[#This Row],[Product]])</f>
        <v>White Chocolate Macadamia Nut</v>
      </c>
    </row>
    <row r="201" spans="1:15" x14ac:dyDescent="0.2">
      <c r="A201" s="21" t="s">
        <v>15</v>
      </c>
      <c r="B201" s="22" t="s">
        <v>14</v>
      </c>
      <c r="C201" s="23">
        <v>1579</v>
      </c>
      <c r="D201" s="24">
        <v>9474</v>
      </c>
      <c r="E201" s="24">
        <v>4342.25</v>
      </c>
      <c r="F201" s="24">
        <v>5131.75</v>
      </c>
      <c r="G201" s="24" t="str">
        <f>CONCATENATE(Table24[[#This Row],[Country]],Table24[[#This Row],[Product]],Table24[[#This Row],[Quantity]],Table24[[#This Row],[Revenue]],Table24[[#This Row],[Cost]])</f>
        <v>United KingdomWhite Chocolate Macadamia Nut157994744342.25</v>
      </c>
      <c r="H201" s="25">
        <f>VLOOKUP(Table24[[#This Row],[Column1]],'Raw Data'!A:H,8,FALSE)</f>
        <v>44044</v>
      </c>
      <c r="I201" s="26" t="str">
        <f>TEXT(Table24[[#This Row],[Date]],"yyyy/mm/dd")</f>
        <v>2020/08/01</v>
      </c>
      <c r="J201" s="26" t="str">
        <f>SUBSTITUTE(Table24[[#This Row],[Date Text]],"/","-")</f>
        <v>2020-08-01</v>
      </c>
      <c r="K201" s="27" t="str">
        <f>MID(Table24[[#This Row],[Date Text]],6,2)</f>
        <v>08</v>
      </c>
      <c r="L201" s="26" t="str">
        <f>UPPER(LEFT(Table24[[#This Row],[Country]],3))</f>
        <v>UNI</v>
      </c>
      <c r="M201" s="28" t="str">
        <f xml:space="preserve"> IF(Table24[[#This Row],[Profit]]&gt;=10000,"&gt;= 10000", IF(Table24[[#This Row],[Profit]]&gt;=5000,"&gt;=  5000",IF(Table24[[#This Row],[Profit]]&gt;=1000,"&gt;=  1000",IF(Table24[[#This Row],[Profit]]&lt;1000,"&lt;=  1000","Invalid"))))</f>
        <v>&gt;=  5000</v>
      </c>
      <c r="N201" s="28" t="str">
        <f xml:space="preserve"> IF(Table24[[#This Row],[Quantity]]&gt;=4000,"&gt;=  4000", IF(Table24[[#This Row],[Quantity]]&gt;=2000,"&gt;=  2000",IF(Table24[[#This Row],[Quantity]]&gt;=1000,"&gt;= 1000",IF(Table24[[#This Row],[Quantity]]&lt;=1000,"&lt;= 1000","Invalid"))))</f>
        <v>&gt;= 1000</v>
      </c>
      <c r="O201" s="28" t="str">
        <f>TRIM(Table24[[#This Row],[Product]])</f>
        <v>White Chocolate Macadamia Nut</v>
      </c>
    </row>
    <row r="202" spans="1:15" x14ac:dyDescent="0.2">
      <c r="A202" s="21" t="s">
        <v>15</v>
      </c>
      <c r="B202" s="22" t="s">
        <v>14</v>
      </c>
      <c r="C202" s="23">
        <v>1496</v>
      </c>
      <c r="D202" s="24">
        <v>8976</v>
      </c>
      <c r="E202" s="24">
        <v>4114</v>
      </c>
      <c r="F202" s="24">
        <v>4862</v>
      </c>
      <c r="G202" s="24" t="str">
        <f>CONCATENATE(Table24[[#This Row],[Country]],Table24[[#This Row],[Product]],Table24[[#This Row],[Quantity]],Table24[[#This Row],[Revenue]],Table24[[#This Row],[Cost]])</f>
        <v>United KingdomWhite Chocolate Macadamia Nut149689764114</v>
      </c>
      <c r="H202" s="25">
        <f>VLOOKUP(Table24[[#This Row],[Column1]],'Raw Data'!A:H,8,FALSE)</f>
        <v>43983</v>
      </c>
      <c r="I202" s="26" t="str">
        <f>TEXT(Table24[[#This Row],[Date]],"yyyy/mm/dd")</f>
        <v>2020/06/01</v>
      </c>
      <c r="J202" s="26" t="str">
        <f>SUBSTITUTE(Table24[[#This Row],[Date Text]],"/","-")</f>
        <v>2020-06-01</v>
      </c>
      <c r="K202" s="27" t="str">
        <f>MID(Table24[[#This Row],[Date Text]],6,2)</f>
        <v>06</v>
      </c>
      <c r="L202" s="26" t="str">
        <f>UPPER(LEFT(Table24[[#This Row],[Country]],3))</f>
        <v>UNI</v>
      </c>
      <c r="M202" s="28" t="str">
        <f xml:space="preserve"> IF(Table24[[#This Row],[Profit]]&gt;=10000,"&gt;= 10000", IF(Table24[[#This Row],[Profit]]&gt;=5000,"&gt;=  5000",IF(Table24[[#This Row],[Profit]]&gt;=1000,"&gt;=  1000",IF(Table24[[#This Row],[Profit]]&lt;1000,"&lt;=  1000","Invalid"))))</f>
        <v>&gt;=  1000</v>
      </c>
      <c r="N202" s="28" t="str">
        <f xml:space="preserve"> IF(Table24[[#This Row],[Quantity]]&gt;=4000,"&gt;=  4000", IF(Table24[[#This Row],[Quantity]]&gt;=2000,"&gt;=  2000",IF(Table24[[#This Row],[Quantity]]&gt;=1000,"&gt;= 1000",IF(Table24[[#This Row],[Quantity]]&lt;=1000,"&lt;= 1000","Invalid"))))</f>
        <v>&gt;= 1000</v>
      </c>
      <c r="O202" s="28" t="str">
        <f>TRIM(Table24[[#This Row],[Product]])</f>
        <v>White Chocolate Macadamia Nut</v>
      </c>
    </row>
    <row r="203" spans="1:15" x14ac:dyDescent="0.2">
      <c r="A203" s="21" t="s">
        <v>15</v>
      </c>
      <c r="B203" s="22" t="s">
        <v>14</v>
      </c>
      <c r="C203" s="23">
        <v>1659</v>
      </c>
      <c r="D203" s="24">
        <v>9954</v>
      </c>
      <c r="E203" s="24">
        <v>4562.25</v>
      </c>
      <c r="F203" s="24">
        <v>5391.75</v>
      </c>
      <c r="G203" s="24" t="str">
        <f>CONCATENATE(Table24[[#This Row],[Country]],Table24[[#This Row],[Product]],Table24[[#This Row],[Quantity]],Table24[[#This Row],[Revenue]],Table24[[#This Row],[Cost]])</f>
        <v>United KingdomWhite Chocolate Macadamia Nut165999544562.25</v>
      </c>
      <c r="H203" s="25">
        <f>VLOOKUP(Table24[[#This Row],[Column1]],'Raw Data'!A:H,8,FALSE)</f>
        <v>44013</v>
      </c>
      <c r="I203" s="26" t="str">
        <f>TEXT(Table24[[#This Row],[Date]],"yyyy/mm/dd")</f>
        <v>2020/07/01</v>
      </c>
      <c r="J203" s="26" t="str">
        <f>SUBSTITUTE(Table24[[#This Row],[Date Text]],"/","-")</f>
        <v>2020-07-01</v>
      </c>
      <c r="K203" s="27" t="str">
        <f>MID(Table24[[#This Row],[Date Text]],6,2)</f>
        <v>07</v>
      </c>
      <c r="L203" s="26" t="str">
        <f>UPPER(LEFT(Table24[[#This Row],[Country]],3))</f>
        <v>UNI</v>
      </c>
      <c r="M203" s="28" t="str">
        <f xml:space="preserve"> IF(Table24[[#This Row],[Profit]]&gt;=10000,"&gt;= 10000", IF(Table24[[#This Row],[Profit]]&gt;=5000,"&gt;=  5000",IF(Table24[[#This Row],[Profit]]&gt;=1000,"&gt;=  1000",IF(Table24[[#This Row],[Profit]]&lt;1000,"&lt;=  1000","Invalid"))))</f>
        <v>&gt;=  5000</v>
      </c>
      <c r="N203" s="28" t="str">
        <f xml:space="preserve"> IF(Table24[[#This Row],[Quantity]]&gt;=4000,"&gt;=  4000", IF(Table24[[#This Row],[Quantity]]&gt;=2000,"&gt;=  2000",IF(Table24[[#This Row],[Quantity]]&gt;=1000,"&gt;= 1000",IF(Table24[[#This Row],[Quantity]]&lt;=1000,"&lt;= 1000","Invalid"))))</f>
        <v>&gt;= 1000</v>
      </c>
      <c r="O203" s="28" t="str">
        <f>TRIM(Table24[[#This Row],[Product]])</f>
        <v>White Chocolate Macadamia Nut</v>
      </c>
    </row>
    <row r="204" spans="1:15" x14ac:dyDescent="0.2">
      <c r="A204" s="21" t="s">
        <v>15</v>
      </c>
      <c r="B204" s="22" t="s">
        <v>14</v>
      </c>
      <c r="C204" s="23">
        <v>1976</v>
      </c>
      <c r="D204" s="24">
        <v>11856</v>
      </c>
      <c r="E204" s="24">
        <v>5434</v>
      </c>
      <c r="F204" s="24">
        <v>6422</v>
      </c>
      <c r="G204" s="24" t="str">
        <f>CONCATENATE(Table24[[#This Row],[Country]],Table24[[#This Row],[Product]],Table24[[#This Row],[Quantity]],Table24[[#This Row],[Revenue]],Table24[[#This Row],[Cost]])</f>
        <v>United KingdomWhite Chocolate Macadamia Nut1976118565434</v>
      </c>
      <c r="H204" s="25">
        <f>VLOOKUP(Table24[[#This Row],[Column1]],'Raw Data'!A:H,8,FALSE)</f>
        <v>44105</v>
      </c>
      <c r="I204" s="26" t="str">
        <f>TEXT(Table24[[#This Row],[Date]],"yyyy/mm/dd")</f>
        <v>2020/10/01</v>
      </c>
      <c r="J204" s="26" t="str">
        <f>SUBSTITUTE(Table24[[#This Row],[Date Text]],"/","-")</f>
        <v>2020-10-01</v>
      </c>
      <c r="K204" s="27" t="str">
        <f>MID(Table24[[#This Row],[Date Text]],6,2)</f>
        <v>10</v>
      </c>
      <c r="L204" s="26" t="str">
        <f>UPPER(LEFT(Table24[[#This Row],[Country]],3))</f>
        <v>UNI</v>
      </c>
      <c r="M204" s="28" t="str">
        <f xml:space="preserve"> IF(Table24[[#This Row],[Profit]]&gt;=10000,"&gt;= 10000", IF(Table24[[#This Row],[Profit]]&gt;=5000,"&gt;=  5000",IF(Table24[[#This Row],[Profit]]&gt;=1000,"&gt;=  1000",IF(Table24[[#This Row],[Profit]]&lt;1000,"&lt;=  1000","Invalid"))))</f>
        <v>&gt;=  5000</v>
      </c>
      <c r="N204" s="28" t="str">
        <f xml:space="preserve"> IF(Table24[[#This Row],[Quantity]]&gt;=4000,"&gt;=  4000", IF(Table24[[#This Row],[Quantity]]&gt;=2000,"&gt;=  2000",IF(Table24[[#This Row],[Quantity]]&gt;=1000,"&gt;= 1000",IF(Table24[[#This Row],[Quantity]]&lt;=1000,"&lt;= 1000","Invalid"))))</f>
        <v>&gt;= 1000</v>
      </c>
      <c r="O204" s="28" t="str">
        <f>TRIM(Table24[[#This Row],[Product]])</f>
        <v>White Chocolate Macadamia Nut</v>
      </c>
    </row>
    <row r="205" spans="1:15" x14ac:dyDescent="0.2">
      <c r="A205" s="21" t="s">
        <v>15</v>
      </c>
      <c r="B205" s="22" t="s">
        <v>14</v>
      </c>
      <c r="C205" s="23">
        <v>1967</v>
      </c>
      <c r="D205" s="24">
        <v>11802</v>
      </c>
      <c r="E205" s="24">
        <v>5409.25</v>
      </c>
      <c r="F205" s="24">
        <v>6392.75</v>
      </c>
      <c r="G205" s="24" t="str">
        <f>CONCATENATE(Table24[[#This Row],[Country]],Table24[[#This Row],[Product]],Table24[[#This Row],[Quantity]],Table24[[#This Row],[Revenue]],Table24[[#This Row],[Cost]])</f>
        <v>United KingdomWhite Chocolate Macadamia Nut1967118025409.25</v>
      </c>
      <c r="H205" s="25">
        <f>VLOOKUP(Table24[[#This Row],[Column1]],'Raw Data'!A:H,8,FALSE)</f>
        <v>43891</v>
      </c>
      <c r="I205" s="26" t="str">
        <f>TEXT(Table24[[#This Row],[Date]],"yyyy/mm/dd")</f>
        <v>2020/03/01</v>
      </c>
      <c r="J205" s="26" t="str">
        <f>SUBSTITUTE(Table24[[#This Row],[Date Text]],"/","-")</f>
        <v>2020-03-01</v>
      </c>
      <c r="K205" s="27" t="str">
        <f>MID(Table24[[#This Row],[Date Text]],6,2)</f>
        <v>03</v>
      </c>
      <c r="L205" s="26" t="str">
        <f>UPPER(LEFT(Table24[[#This Row],[Country]],3))</f>
        <v>UNI</v>
      </c>
      <c r="M205" s="28" t="str">
        <f xml:space="preserve"> IF(Table24[[#This Row],[Profit]]&gt;=10000,"&gt;= 10000", IF(Table24[[#This Row],[Profit]]&gt;=5000,"&gt;=  5000",IF(Table24[[#This Row],[Profit]]&gt;=1000,"&gt;=  1000",IF(Table24[[#This Row],[Profit]]&lt;1000,"&lt;=  1000","Invalid"))))</f>
        <v>&gt;=  5000</v>
      </c>
      <c r="N205" s="28" t="str">
        <f xml:space="preserve"> IF(Table24[[#This Row],[Quantity]]&gt;=4000,"&gt;=  4000", IF(Table24[[#This Row],[Quantity]]&gt;=2000,"&gt;=  2000",IF(Table24[[#This Row],[Quantity]]&gt;=1000,"&gt;= 1000",IF(Table24[[#This Row],[Quantity]]&lt;=1000,"&lt;= 1000","Invalid"))))</f>
        <v>&gt;= 1000</v>
      </c>
      <c r="O205" s="28" t="str">
        <f>TRIM(Table24[[#This Row],[Product]])</f>
        <v>White Chocolate Macadamia Nut</v>
      </c>
    </row>
    <row r="206" spans="1:15" x14ac:dyDescent="0.2">
      <c r="A206" s="21" t="s">
        <v>15</v>
      </c>
      <c r="B206" s="22" t="s">
        <v>14</v>
      </c>
      <c r="C206" s="23">
        <v>639</v>
      </c>
      <c r="D206" s="24">
        <v>3834</v>
      </c>
      <c r="E206" s="24">
        <v>1757.25</v>
      </c>
      <c r="F206" s="24">
        <v>2076.75</v>
      </c>
      <c r="G206" s="24" t="str">
        <f>CONCATENATE(Table24[[#This Row],[Country]],Table24[[#This Row],[Product]],Table24[[#This Row],[Quantity]],Table24[[#This Row],[Revenue]],Table24[[#This Row],[Cost]])</f>
        <v>United KingdomWhite Chocolate Macadamia Nut63938341757.25</v>
      </c>
      <c r="H206" s="25">
        <f>VLOOKUP(Table24[[#This Row],[Column1]],'Raw Data'!A:H,8,FALSE)</f>
        <v>44136</v>
      </c>
      <c r="I206" s="26" t="str">
        <f>TEXT(Table24[[#This Row],[Date]],"yyyy/mm/dd")</f>
        <v>2020/11/01</v>
      </c>
      <c r="J206" s="26" t="str">
        <f>SUBSTITUTE(Table24[[#This Row],[Date Text]],"/","-")</f>
        <v>2020-11-01</v>
      </c>
      <c r="K206" s="27" t="str">
        <f>MID(Table24[[#This Row],[Date Text]],6,2)</f>
        <v>11</v>
      </c>
      <c r="L206" s="26" t="str">
        <f>UPPER(LEFT(Table24[[#This Row],[Country]],3))</f>
        <v>UNI</v>
      </c>
      <c r="M206" s="28" t="str">
        <f xml:space="preserve"> IF(Table24[[#This Row],[Profit]]&gt;=10000,"&gt;= 10000", IF(Table24[[#This Row],[Profit]]&gt;=5000,"&gt;=  5000",IF(Table24[[#This Row],[Profit]]&gt;=1000,"&gt;=  1000",IF(Table24[[#This Row],[Profit]]&lt;1000,"&lt;=  1000","Invalid"))))</f>
        <v>&gt;=  1000</v>
      </c>
      <c r="N206" s="28" t="str">
        <f xml:space="preserve"> IF(Table24[[#This Row],[Quantity]]&gt;=4000,"&gt;=  4000", IF(Table24[[#This Row],[Quantity]]&gt;=2000,"&gt;=  2000",IF(Table24[[#This Row],[Quantity]]&gt;=1000,"&gt;= 1000",IF(Table24[[#This Row],[Quantity]]&lt;=1000,"&lt;= 1000","Invalid"))))</f>
        <v>&lt;= 1000</v>
      </c>
      <c r="O206" s="28" t="str">
        <f>TRIM(Table24[[#This Row],[Product]])</f>
        <v>White Chocolate Macadamia Nut</v>
      </c>
    </row>
    <row r="207" spans="1:15" x14ac:dyDescent="0.2">
      <c r="A207" s="21" t="s">
        <v>15</v>
      </c>
      <c r="B207" s="22" t="s">
        <v>14</v>
      </c>
      <c r="C207" s="23">
        <v>853</v>
      </c>
      <c r="D207" s="24">
        <v>5118</v>
      </c>
      <c r="E207" s="24">
        <v>2345.75</v>
      </c>
      <c r="F207" s="24">
        <v>2772.25</v>
      </c>
      <c r="G207" s="24" t="str">
        <f>CONCATENATE(Table24[[#This Row],[Country]],Table24[[#This Row],[Product]],Table24[[#This Row],[Quantity]],Table24[[#This Row],[Revenue]],Table24[[#This Row],[Cost]])</f>
        <v>United KingdomWhite Chocolate Macadamia Nut85351182345.75</v>
      </c>
      <c r="H207" s="25">
        <f>VLOOKUP(Table24[[#This Row],[Column1]],'Raw Data'!A:H,8,FALSE)</f>
        <v>44166</v>
      </c>
      <c r="I207" s="26" t="str">
        <f>TEXT(Table24[[#This Row],[Date]],"yyyy/mm/dd")</f>
        <v>2020/12/01</v>
      </c>
      <c r="J207" s="26" t="str">
        <f>SUBSTITUTE(Table24[[#This Row],[Date Text]],"/","-")</f>
        <v>2020-12-01</v>
      </c>
      <c r="K207" s="27" t="str">
        <f>MID(Table24[[#This Row],[Date Text]],6,2)</f>
        <v>12</v>
      </c>
      <c r="L207" s="26" t="str">
        <f>UPPER(LEFT(Table24[[#This Row],[Country]],3))</f>
        <v>UNI</v>
      </c>
      <c r="M207" s="28" t="str">
        <f xml:space="preserve"> IF(Table24[[#This Row],[Profit]]&gt;=10000,"&gt;= 10000", IF(Table24[[#This Row],[Profit]]&gt;=5000,"&gt;=  5000",IF(Table24[[#This Row],[Profit]]&gt;=1000,"&gt;=  1000",IF(Table24[[#This Row],[Profit]]&lt;1000,"&lt;=  1000","Invalid"))))</f>
        <v>&gt;=  1000</v>
      </c>
      <c r="N207" s="28" t="str">
        <f xml:space="preserve"> IF(Table24[[#This Row],[Quantity]]&gt;=4000,"&gt;=  4000", IF(Table24[[#This Row],[Quantity]]&gt;=2000,"&gt;=  2000",IF(Table24[[#This Row],[Quantity]]&gt;=1000,"&gt;= 1000",IF(Table24[[#This Row],[Quantity]]&lt;=1000,"&lt;= 1000","Invalid"))))</f>
        <v>&lt;= 1000</v>
      </c>
      <c r="O207" s="28" t="str">
        <f>TRIM(Table24[[#This Row],[Product]])</f>
        <v>White Chocolate Macadamia Nut</v>
      </c>
    </row>
    <row r="208" spans="1:15" x14ac:dyDescent="0.2">
      <c r="A208" s="21" t="s">
        <v>15</v>
      </c>
      <c r="B208" s="22" t="s">
        <v>14</v>
      </c>
      <c r="C208" s="23">
        <v>3998</v>
      </c>
      <c r="D208" s="24">
        <v>23988</v>
      </c>
      <c r="E208" s="24">
        <v>10994.5</v>
      </c>
      <c r="F208" s="24">
        <v>12993.5</v>
      </c>
      <c r="G208" s="24" t="str">
        <f>CONCATENATE(Table24[[#This Row],[Country]],Table24[[#This Row],[Product]],Table24[[#This Row],[Quantity]],Table24[[#This Row],[Revenue]],Table24[[#This Row],[Cost]])</f>
        <v>United KingdomWhite Chocolate Macadamia Nut39982398810994.5</v>
      </c>
      <c r="H208" s="25">
        <f>VLOOKUP(Table24[[#This Row],[Column1]],'Raw Data'!A:H,8,FALSE)</f>
        <v>43831</v>
      </c>
      <c r="I208" s="26" t="str">
        <f>TEXT(Table24[[#This Row],[Date]],"yyyy/mm/dd")</f>
        <v>2020/01/01</v>
      </c>
      <c r="J208" s="26" t="str">
        <f>SUBSTITUTE(Table24[[#This Row],[Date Text]],"/","-")</f>
        <v>2020-01-01</v>
      </c>
      <c r="K208" s="27" t="str">
        <f>MID(Table24[[#This Row],[Date Text]],6,2)</f>
        <v>01</v>
      </c>
      <c r="L208" s="26" t="str">
        <f>UPPER(LEFT(Table24[[#This Row],[Country]],3))</f>
        <v>UNI</v>
      </c>
      <c r="M208" s="28" t="str">
        <f xml:space="preserve"> IF(Table24[[#This Row],[Profit]]&gt;=10000,"&gt;= 10000", IF(Table24[[#This Row],[Profit]]&gt;=5000,"&gt;=  5000",IF(Table24[[#This Row],[Profit]]&gt;=1000,"&gt;=  1000",IF(Table24[[#This Row],[Profit]]&lt;1000,"&lt;=  1000","Invalid"))))</f>
        <v>&gt;= 10000</v>
      </c>
      <c r="N208" s="28" t="str">
        <f xml:space="preserve"> IF(Table24[[#This Row],[Quantity]]&gt;=4000,"&gt;=  4000", IF(Table24[[#This Row],[Quantity]]&gt;=2000,"&gt;=  2000",IF(Table24[[#This Row],[Quantity]]&gt;=1000,"&gt;= 1000",IF(Table24[[#This Row],[Quantity]]&lt;=1000,"&lt;= 1000","Invalid"))))</f>
        <v>&gt;=  2000</v>
      </c>
      <c r="O208" s="28" t="str">
        <f>TRIM(Table24[[#This Row],[Product]])</f>
        <v>White Chocolate Macadamia Nut</v>
      </c>
    </row>
    <row r="209" spans="1:15" x14ac:dyDescent="0.2">
      <c r="A209" s="21" t="s">
        <v>15</v>
      </c>
      <c r="B209" s="22" t="s">
        <v>14</v>
      </c>
      <c r="C209" s="23">
        <v>1190</v>
      </c>
      <c r="D209" s="24">
        <v>7140</v>
      </c>
      <c r="E209" s="24">
        <v>3272.5</v>
      </c>
      <c r="F209" s="24">
        <v>3867.5</v>
      </c>
      <c r="G209" s="24" t="str">
        <f>CONCATENATE(Table24[[#This Row],[Country]],Table24[[#This Row],[Product]],Table24[[#This Row],[Quantity]],Table24[[#This Row],[Revenue]],Table24[[#This Row],[Cost]])</f>
        <v>United KingdomWhite Chocolate Macadamia Nut119071403272.5</v>
      </c>
      <c r="H209" s="25">
        <f>VLOOKUP(Table24[[#This Row],[Column1]],'Raw Data'!A:H,8,FALSE)</f>
        <v>43983</v>
      </c>
      <c r="I209" s="26" t="str">
        <f>TEXT(Table24[[#This Row],[Date]],"yyyy/mm/dd")</f>
        <v>2020/06/01</v>
      </c>
      <c r="J209" s="26" t="str">
        <f>SUBSTITUTE(Table24[[#This Row],[Date Text]],"/","-")</f>
        <v>2020-06-01</v>
      </c>
      <c r="K209" s="27" t="str">
        <f>MID(Table24[[#This Row],[Date Text]],6,2)</f>
        <v>06</v>
      </c>
      <c r="L209" s="26" t="str">
        <f>UPPER(LEFT(Table24[[#This Row],[Country]],3))</f>
        <v>UNI</v>
      </c>
      <c r="M209" s="28" t="str">
        <f xml:space="preserve"> IF(Table24[[#This Row],[Profit]]&gt;=10000,"&gt;= 10000", IF(Table24[[#This Row],[Profit]]&gt;=5000,"&gt;=  5000",IF(Table24[[#This Row],[Profit]]&gt;=1000,"&gt;=  1000",IF(Table24[[#This Row],[Profit]]&lt;1000,"&lt;=  1000","Invalid"))))</f>
        <v>&gt;=  1000</v>
      </c>
      <c r="N209" s="28" t="str">
        <f xml:space="preserve"> IF(Table24[[#This Row],[Quantity]]&gt;=4000,"&gt;=  4000", IF(Table24[[#This Row],[Quantity]]&gt;=2000,"&gt;=  2000",IF(Table24[[#This Row],[Quantity]]&gt;=1000,"&gt;= 1000",IF(Table24[[#This Row],[Quantity]]&lt;=1000,"&lt;= 1000","Invalid"))))</f>
        <v>&gt;= 1000</v>
      </c>
      <c r="O209" s="28" t="str">
        <f>TRIM(Table24[[#This Row],[Product]])</f>
        <v>White Chocolate Macadamia Nut</v>
      </c>
    </row>
    <row r="210" spans="1:15" x14ac:dyDescent="0.2">
      <c r="A210" s="21" t="s">
        <v>15</v>
      </c>
      <c r="B210" s="22" t="s">
        <v>14</v>
      </c>
      <c r="C210" s="23">
        <v>2826</v>
      </c>
      <c r="D210" s="24">
        <v>16956</v>
      </c>
      <c r="E210" s="24">
        <v>7771.5</v>
      </c>
      <c r="F210" s="24">
        <v>9184.5</v>
      </c>
      <c r="G210" s="24" t="str">
        <f>CONCATENATE(Table24[[#This Row],[Country]],Table24[[#This Row],[Product]],Table24[[#This Row],[Quantity]],Table24[[#This Row],[Revenue]],Table24[[#This Row],[Cost]])</f>
        <v>United KingdomWhite Chocolate Macadamia Nut2826169567771.5</v>
      </c>
      <c r="H210" s="25">
        <f>VLOOKUP(Table24[[#This Row],[Column1]],'Raw Data'!A:H,8,FALSE)</f>
        <v>43952</v>
      </c>
      <c r="I210" s="26" t="str">
        <f>TEXT(Table24[[#This Row],[Date]],"yyyy/mm/dd")</f>
        <v>2020/05/01</v>
      </c>
      <c r="J210" s="26" t="str">
        <f>SUBSTITUTE(Table24[[#This Row],[Date Text]],"/","-")</f>
        <v>2020-05-01</v>
      </c>
      <c r="K210" s="27" t="str">
        <f>MID(Table24[[#This Row],[Date Text]],6,2)</f>
        <v>05</v>
      </c>
      <c r="L210" s="26" t="str">
        <f>UPPER(LEFT(Table24[[#This Row],[Country]],3))</f>
        <v>UNI</v>
      </c>
      <c r="M210" s="28" t="str">
        <f xml:space="preserve"> IF(Table24[[#This Row],[Profit]]&gt;=10000,"&gt;= 10000", IF(Table24[[#This Row],[Profit]]&gt;=5000,"&gt;=  5000",IF(Table24[[#This Row],[Profit]]&gt;=1000,"&gt;=  1000",IF(Table24[[#This Row],[Profit]]&lt;1000,"&lt;=  1000","Invalid"))))</f>
        <v>&gt;=  5000</v>
      </c>
      <c r="N210" s="28" t="str">
        <f xml:space="preserve"> IF(Table24[[#This Row],[Quantity]]&gt;=4000,"&gt;=  4000", IF(Table24[[#This Row],[Quantity]]&gt;=2000,"&gt;=  2000",IF(Table24[[#This Row],[Quantity]]&gt;=1000,"&gt;= 1000",IF(Table24[[#This Row],[Quantity]]&lt;=1000,"&lt;= 1000","Invalid"))))</f>
        <v>&gt;=  2000</v>
      </c>
      <c r="O210" s="28" t="str">
        <f>TRIM(Table24[[#This Row],[Product]])</f>
        <v>White Chocolate Macadamia Nut</v>
      </c>
    </row>
    <row r="211" spans="1:15" x14ac:dyDescent="0.2">
      <c r="A211" s="21" t="s">
        <v>15</v>
      </c>
      <c r="B211" s="22" t="s">
        <v>14</v>
      </c>
      <c r="C211" s="23">
        <v>663</v>
      </c>
      <c r="D211" s="24">
        <v>3978</v>
      </c>
      <c r="E211" s="24">
        <v>1823.25</v>
      </c>
      <c r="F211" s="24">
        <v>2154.75</v>
      </c>
      <c r="G211" s="24" t="str">
        <f>CONCATENATE(Table24[[#This Row],[Country]],Table24[[#This Row],[Product]],Table24[[#This Row],[Quantity]],Table24[[#This Row],[Revenue]],Table24[[#This Row],[Cost]])</f>
        <v>United KingdomWhite Chocolate Macadamia Nut66339781823.25</v>
      </c>
      <c r="H211" s="25">
        <f>VLOOKUP(Table24[[#This Row],[Column1]],'Raw Data'!A:H,8,FALSE)</f>
        <v>44075</v>
      </c>
      <c r="I211" s="26" t="str">
        <f>TEXT(Table24[[#This Row],[Date]],"yyyy/mm/dd")</f>
        <v>2020/09/01</v>
      </c>
      <c r="J211" s="26" t="str">
        <f>SUBSTITUTE(Table24[[#This Row],[Date Text]],"/","-")</f>
        <v>2020-09-01</v>
      </c>
      <c r="K211" s="27" t="str">
        <f>MID(Table24[[#This Row],[Date Text]],6,2)</f>
        <v>09</v>
      </c>
      <c r="L211" s="26" t="str">
        <f>UPPER(LEFT(Table24[[#This Row],[Country]],3))</f>
        <v>UNI</v>
      </c>
      <c r="M211" s="28" t="str">
        <f xml:space="preserve"> IF(Table24[[#This Row],[Profit]]&gt;=10000,"&gt;= 10000", IF(Table24[[#This Row],[Profit]]&gt;=5000,"&gt;=  5000",IF(Table24[[#This Row],[Profit]]&gt;=1000,"&gt;=  1000",IF(Table24[[#This Row],[Profit]]&lt;1000,"&lt;=  1000","Invalid"))))</f>
        <v>&gt;=  1000</v>
      </c>
      <c r="N211" s="28" t="str">
        <f xml:space="preserve"> IF(Table24[[#This Row],[Quantity]]&gt;=4000,"&gt;=  4000", IF(Table24[[#This Row],[Quantity]]&gt;=2000,"&gt;=  2000",IF(Table24[[#This Row],[Quantity]]&gt;=1000,"&gt;= 1000",IF(Table24[[#This Row],[Quantity]]&lt;=1000,"&lt;= 1000","Invalid"))))</f>
        <v>&lt;= 1000</v>
      </c>
      <c r="O211" s="28" t="str">
        <f>TRIM(Table24[[#This Row],[Product]])</f>
        <v>White Chocolate Macadamia Nut</v>
      </c>
    </row>
    <row r="212" spans="1:15" x14ac:dyDescent="0.2">
      <c r="A212" s="21" t="s">
        <v>16</v>
      </c>
      <c r="B212" s="22" t="s">
        <v>9</v>
      </c>
      <c r="C212" s="23">
        <v>1006</v>
      </c>
      <c r="D212" s="24">
        <v>5030</v>
      </c>
      <c r="E212" s="24">
        <v>2012</v>
      </c>
      <c r="F212" s="24">
        <v>3018</v>
      </c>
      <c r="G212" s="24" t="str">
        <f>CONCATENATE(Table24[[#This Row],[Country]],Table24[[#This Row],[Product]],Table24[[#This Row],[Quantity]],Table24[[#This Row],[Revenue]],Table24[[#This Row],[Cost]])</f>
        <v>PhilippinesChocolate Chip100650302012</v>
      </c>
      <c r="H212" s="25">
        <f>VLOOKUP(Table24[[#This Row],[Column1]],'Raw Data'!A:H,8,FALSE)</f>
        <v>43983</v>
      </c>
      <c r="I212" s="26" t="str">
        <f>TEXT(Table24[[#This Row],[Date]],"yyyy/mm/dd")</f>
        <v>2020/06/01</v>
      </c>
      <c r="J212" s="26" t="str">
        <f>SUBSTITUTE(Table24[[#This Row],[Date Text]],"/","-")</f>
        <v>2020-06-01</v>
      </c>
      <c r="K212" s="27" t="str">
        <f>MID(Table24[[#This Row],[Date Text]],6,2)</f>
        <v>06</v>
      </c>
      <c r="L212" s="26" t="str">
        <f>UPPER(LEFT(Table24[[#This Row],[Country]],3))</f>
        <v>PHI</v>
      </c>
      <c r="M212" s="28" t="str">
        <f xml:space="preserve"> IF(Table24[[#This Row],[Profit]]&gt;=10000,"&gt;= 10000", IF(Table24[[#This Row],[Profit]]&gt;=5000,"&gt;=  5000",IF(Table24[[#This Row],[Profit]]&gt;=1000,"&gt;=  1000",IF(Table24[[#This Row],[Profit]]&lt;1000,"&lt;=  1000","Invalid"))))</f>
        <v>&gt;=  1000</v>
      </c>
      <c r="N212" s="28" t="str">
        <f xml:space="preserve"> IF(Table24[[#This Row],[Quantity]]&gt;=4000,"&gt;=  4000", IF(Table24[[#This Row],[Quantity]]&gt;=2000,"&gt;=  2000",IF(Table24[[#This Row],[Quantity]]&gt;=1000,"&gt;= 1000",IF(Table24[[#This Row],[Quantity]]&lt;=1000,"&lt;= 1000","Invalid"))))</f>
        <v>&gt;= 1000</v>
      </c>
      <c r="O212" s="28" t="str">
        <f>TRIM(Table24[[#This Row],[Product]])</f>
        <v>Chocolate Chip</v>
      </c>
    </row>
    <row r="213" spans="1:15" x14ac:dyDescent="0.2">
      <c r="A213" s="21" t="s">
        <v>16</v>
      </c>
      <c r="B213" s="22" t="s">
        <v>9</v>
      </c>
      <c r="C213" s="23">
        <v>367</v>
      </c>
      <c r="D213" s="24">
        <v>1835</v>
      </c>
      <c r="E213" s="24">
        <v>734</v>
      </c>
      <c r="F213" s="24">
        <v>1101</v>
      </c>
      <c r="G213" s="24" t="str">
        <f>CONCATENATE(Table24[[#This Row],[Country]],Table24[[#This Row],[Product]],Table24[[#This Row],[Quantity]],Table24[[#This Row],[Revenue]],Table24[[#This Row],[Cost]])</f>
        <v>PhilippinesChocolate Chip3671835734</v>
      </c>
      <c r="H213" s="25">
        <f>VLOOKUP(Table24[[#This Row],[Column1]],'Raw Data'!A:H,8,FALSE)</f>
        <v>44013</v>
      </c>
      <c r="I213" s="26" t="str">
        <f>TEXT(Table24[[#This Row],[Date]],"yyyy/mm/dd")</f>
        <v>2020/07/01</v>
      </c>
      <c r="J213" s="26" t="str">
        <f>SUBSTITUTE(Table24[[#This Row],[Date Text]],"/","-")</f>
        <v>2020-07-01</v>
      </c>
      <c r="K213" s="27" t="str">
        <f>MID(Table24[[#This Row],[Date Text]],6,2)</f>
        <v>07</v>
      </c>
      <c r="L213" s="26" t="str">
        <f>UPPER(LEFT(Table24[[#This Row],[Country]],3))</f>
        <v>PHI</v>
      </c>
      <c r="M213" s="28" t="str">
        <f xml:space="preserve"> IF(Table24[[#This Row],[Profit]]&gt;=10000,"&gt;= 10000", IF(Table24[[#This Row],[Profit]]&gt;=5000,"&gt;=  5000",IF(Table24[[#This Row],[Profit]]&gt;=1000,"&gt;=  1000",IF(Table24[[#This Row],[Profit]]&lt;1000,"&lt;=  1000","Invalid"))))</f>
        <v>&gt;=  1000</v>
      </c>
      <c r="N213" s="28" t="str">
        <f xml:space="preserve"> IF(Table24[[#This Row],[Quantity]]&gt;=4000,"&gt;=  4000", IF(Table24[[#This Row],[Quantity]]&gt;=2000,"&gt;=  2000",IF(Table24[[#This Row],[Quantity]]&gt;=1000,"&gt;= 1000",IF(Table24[[#This Row],[Quantity]]&lt;=1000,"&lt;= 1000","Invalid"))))</f>
        <v>&lt;= 1000</v>
      </c>
      <c r="O213" s="28" t="str">
        <f>TRIM(Table24[[#This Row],[Product]])</f>
        <v>Chocolate Chip</v>
      </c>
    </row>
    <row r="214" spans="1:15" x14ac:dyDescent="0.2">
      <c r="A214" s="21" t="s">
        <v>16</v>
      </c>
      <c r="B214" s="22" t="s">
        <v>9</v>
      </c>
      <c r="C214" s="23">
        <v>1513</v>
      </c>
      <c r="D214" s="24">
        <v>7565</v>
      </c>
      <c r="E214" s="24">
        <v>3026</v>
      </c>
      <c r="F214" s="24">
        <v>4539</v>
      </c>
      <c r="G214" s="24" t="str">
        <f>CONCATENATE(Table24[[#This Row],[Country]],Table24[[#This Row],[Product]],Table24[[#This Row],[Quantity]],Table24[[#This Row],[Revenue]],Table24[[#This Row],[Cost]])</f>
        <v>PhilippinesChocolate Chip151375653026</v>
      </c>
      <c r="H214" s="25">
        <f>VLOOKUP(Table24[[#This Row],[Column1]],'Raw Data'!A:H,8,FALSE)</f>
        <v>44166</v>
      </c>
      <c r="I214" s="26" t="str">
        <f>TEXT(Table24[[#This Row],[Date]],"yyyy/mm/dd")</f>
        <v>2020/12/01</v>
      </c>
      <c r="J214" s="26" t="str">
        <f>SUBSTITUTE(Table24[[#This Row],[Date Text]],"/","-")</f>
        <v>2020-12-01</v>
      </c>
      <c r="K214" s="27" t="str">
        <f>MID(Table24[[#This Row],[Date Text]],6,2)</f>
        <v>12</v>
      </c>
      <c r="L214" s="26" t="str">
        <f>UPPER(LEFT(Table24[[#This Row],[Country]],3))</f>
        <v>PHI</v>
      </c>
      <c r="M214" s="28" t="str">
        <f xml:space="preserve"> IF(Table24[[#This Row],[Profit]]&gt;=10000,"&gt;= 10000", IF(Table24[[#This Row],[Profit]]&gt;=5000,"&gt;=  5000",IF(Table24[[#This Row],[Profit]]&gt;=1000,"&gt;=  1000",IF(Table24[[#This Row],[Profit]]&lt;1000,"&lt;=  1000","Invalid"))))</f>
        <v>&gt;=  1000</v>
      </c>
      <c r="N214" s="28" t="str">
        <f xml:space="preserve"> IF(Table24[[#This Row],[Quantity]]&gt;=4000,"&gt;=  4000", IF(Table24[[#This Row],[Quantity]]&gt;=2000,"&gt;=  2000",IF(Table24[[#This Row],[Quantity]]&gt;=1000,"&gt;= 1000",IF(Table24[[#This Row],[Quantity]]&lt;=1000,"&lt;= 1000","Invalid"))))</f>
        <v>&gt;= 1000</v>
      </c>
      <c r="O214" s="28" t="str">
        <f>TRIM(Table24[[#This Row],[Product]])</f>
        <v>Chocolate Chip</v>
      </c>
    </row>
    <row r="215" spans="1:15" x14ac:dyDescent="0.2">
      <c r="A215" s="21" t="s">
        <v>16</v>
      </c>
      <c r="B215" s="22" t="s">
        <v>9</v>
      </c>
      <c r="C215" s="23">
        <v>747</v>
      </c>
      <c r="D215" s="24">
        <v>3735</v>
      </c>
      <c r="E215" s="24">
        <v>1494</v>
      </c>
      <c r="F215" s="24">
        <v>2241</v>
      </c>
      <c r="G215" s="24" t="str">
        <f>CONCATENATE(Table24[[#This Row],[Country]],Table24[[#This Row],[Product]],Table24[[#This Row],[Quantity]],Table24[[#This Row],[Revenue]],Table24[[#This Row],[Cost]])</f>
        <v>PhilippinesChocolate Chip74737351494</v>
      </c>
      <c r="H215" s="25">
        <f>VLOOKUP(Table24[[#This Row],[Column1]],'Raw Data'!A:H,8,FALSE)</f>
        <v>44075</v>
      </c>
      <c r="I215" s="26" t="str">
        <f>TEXT(Table24[[#This Row],[Date]],"yyyy/mm/dd")</f>
        <v>2020/09/01</v>
      </c>
      <c r="J215" s="26" t="str">
        <f>SUBSTITUTE(Table24[[#This Row],[Date Text]],"/","-")</f>
        <v>2020-09-01</v>
      </c>
      <c r="K215" s="27" t="str">
        <f>MID(Table24[[#This Row],[Date Text]],6,2)</f>
        <v>09</v>
      </c>
      <c r="L215" s="26" t="str">
        <f>UPPER(LEFT(Table24[[#This Row],[Country]],3))</f>
        <v>PHI</v>
      </c>
      <c r="M215" s="28" t="str">
        <f xml:space="preserve"> IF(Table24[[#This Row],[Profit]]&gt;=10000,"&gt;= 10000", IF(Table24[[#This Row],[Profit]]&gt;=5000,"&gt;=  5000",IF(Table24[[#This Row],[Profit]]&gt;=1000,"&gt;=  1000",IF(Table24[[#This Row],[Profit]]&lt;1000,"&lt;=  1000","Invalid"))))</f>
        <v>&gt;=  1000</v>
      </c>
      <c r="N215" s="28" t="str">
        <f xml:space="preserve"> IF(Table24[[#This Row],[Quantity]]&gt;=4000,"&gt;=  4000", IF(Table24[[#This Row],[Quantity]]&gt;=2000,"&gt;=  2000",IF(Table24[[#This Row],[Quantity]]&gt;=1000,"&gt;= 1000",IF(Table24[[#This Row],[Quantity]]&lt;=1000,"&lt;= 1000","Invalid"))))</f>
        <v>&lt;= 1000</v>
      </c>
      <c r="O215" s="28" t="str">
        <f>TRIM(Table24[[#This Row],[Product]])</f>
        <v>Chocolate Chip</v>
      </c>
    </row>
    <row r="216" spans="1:15" x14ac:dyDescent="0.2">
      <c r="A216" s="21" t="s">
        <v>16</v>
      </c>
      <c r="B216" s="22" t="s">
        <v>9</v>
      </c>
      <c r="C216" s="23">
        <v>1728</v>
      </c>
      <c r="D216" s="24">
        <v>8640</v>
      </c>
      <c r="E216" s="24">
        <v>3456</v>
      </c>
      <c r="F216" s="24">
        <v>5184</v>
      </c>
      <c r="G216" s="24" t="str">
        <f>CONCATENATE(Table24[[#This Row],[Country]],Table24[[#This Row],[Product]],Table24[[#This Row],[Quantity]],Table24[[#This Row],[Revenue]],Table24[[#This Row],[Cost]])</f>
        <v>PhilippinesChocolate Chip172886403456</v>
      </c>
      <c r="H216" s="25">
        <f>VLOOKUP(Table24[[#This Row],[Column1]],'Raw Data'!A:H,8,FALSE)</f>
        <v>43952</v>
      </c>
      <c r="I216" s="26" t="str">
        <f>TEXT(Table24[[#This Row],[Date]],"yyyy/mm/dd")</f>
        <v>2020/05/01</v>
      </c>
      <c r="J216" s="26" t="str">
        <f>SUBSTITUTE(Table24[[#This Row],[Date Text]],"/","-")</f>
        <v>2020-05-01</v>
      </c>
      <c r="K216" s="27" t="str">
        <f>MID(Table24[[#This Row],[Date Text]],6,2)</f>
        <v>05</v>
      </c>
      <c r="L216" s="26" t="str">
        <f>UPPER(LEFT(Table24[[#This Row],[Country]],3))</f>
        <v>PHI</v>
      </c>
      <c r="M216" s="28" t="str">
        <f xml:space="preserve"> IF(Table24[[#This Row],[Profit]]&gt;=10000,"&gt;= 10000", IF(Table24[[#This Row],[Profit]]&gt;=5000,"&gt;=  5000",IF(Table24[[#This Row],[Profit]]&gt;=1000,"&gt;=  1000",IF(Table24[[#This Row],[Profit]]&lt;1000,"&lt;=  1000","Invalid"))))</f>
        <v>&gt;=  5000</v>
      </c>
      <c r="N216" s="28" t="str">
        <f xml:space="preserve"> IF(Table24[[#This Row],[Quantity]]&gt;=4000,"&gt;=  4000", IF(Table24[[#This Row],[Quantity]]&gt;=2000,"&gt;=  2000",IF(Table24[[#This Row],[Quantity]]&gt;=1000,"&gt;= 1000",IF(Table24[[#This Row],[Quantity]]&lt;=1000,"&lt;= 1000","Invalid"))))</f>
        <v>&gt;= 1000</v>
      </c>
      <c r="O216" s="28" t="str">
        <f>TRIM(Table24[[#This Row],[Product]])</f>
        <v>Chocolate Chip</v>
      </c>
    </row>
    <row r="217" spans="1:15" x14ac:dyDescent="0.2">
      <c r="A217" s="21" t="s">
        <v>16</v>
      </c>
      <c r="B217" s="22" t="s">
        <v>9</v>
      </c>
      <c r="C217" s="23">
        <v>689</v>
      </c>
      <c r="D217" s="24">
        <v>3445</v>
      </c>
      <c r="E217" s="24">
        <v>1378</v>
      </c>
      <c r="F217" s="24">
        <v>2067</v>
      </c>
      <c r="G217" s="24" t="str">
        <f>CONCATENATE(Table24[[#This Row],[Country]],Table24[[#This Row],[Product]],Table24[[#This Row],[Quantity]],Table24[[#This Row],[Revenue]],Table24[[#This Row],[Cost]])</f>
        <v>PhilippinesChocolate Chip68934451378</v>
      </c>
      <c r="H217" s="25">
        <f>VLOOKUP(Table24[[#This Row],[Column1]],'Raw Data'!A:H,8,FALSE)</f>
        <v>43983</v>
      </c>
      <c r="I217" s="26" t="str">
        <f>TEXT(Table24[[#This Row],[Date]],"yyyy/mm/dd")</f>
        <v>2020/06/01</v>
      </c>
      <c r="J217" s="26" t="str">
        <f>SUBSTITUTE(Table24[[#This Row],[Date Text]],"/","-")</f>
        <v>2020-06-01</v>
      </c>
      <c r="K217" s="27" t="str">
        <f>MID(Table24[[#This Row],[Date Text]],6,2)</f>
        <v>06</v>
      </c>
      <c r="L217" s="26" t="str">
        <f>UPPER(LEFT(Table24[[#This Row],[Country]],3))</f>
        <v>PHI</v>
      </c>
      <c r="M217" s="28" t="str">
        <f xml:space="preserve"> IF(Table24[[#This Row],[Profit]]&gt;=10000,"&gt;= 10000", IF(Table24[[#This Row],[Profit]]&gt;=5000,"&gt;=  5000",IF(Table24[[#This Row],[Profit]]&gt;=1000,"&gt;=  1000",IF(Table24[[#This Row],[Profit]]&lt;1000,"&lt;=  1000","Invalid"))))</f>
        <v>&gt;=  1000</v>
      </c>
      <c r="N217" s="28" t="str">
        <f xml:space="preserve"> IF(Table24[[#This Row],[Quantity]]&gt;=4000,"&gt;=  4000", IF(Table24[[#This Row],[Quantity]]&gt;=2000,"&gt;=  2000",IF(Table24[[#This Row],[Quantity]]&gt;=1000,"&gt;= 1000",IF(Table24[[#This Row],[Quantity]]&lt;=1000,"&lt;= 1000","Invalid"))))</f>
        <v>&lt;= 1000</v>
      </c>
      <c r="O217" s="28" t="str">
        <f>TRIM(Table24[[#This Row],[Product]])</f>
        <v>Chocolate Chip</v>
      </c>
    </row>
    <row r="218" spans="1:15" x14ac:dyDescent="0.2">
      <c r="A218" s="21" t="s">
        <v>16</v>
      </c>
      <c r="B218" s="22" t="s">
        <v>9</v>
      </c>
      <c r="C218" s="23">
        <v>1570</v>
      </c>
      <c r="D218" s="24">
        <v>7850</v>
      </c>
      <c r="E218" s="24">
        <v>3140</v>
      </c>
      <c r="F218" s="24">
        <v>4710</v>
      </c>
      <c r="G218" s="24" t="str">
        <f>CONCATENATE(Table24[[#This Row],[Country]],Table24[[#This Row],[Product]],Table24[[#This Row],[Quantity]],Table24[[#This Row],[Revenue]],Table24[[#This Row],[Cost]])</f>
        <v>PhilippinesChocolate Chip157078503140</v>
      </c>
      <c r="H218" s="25">
        <f>VLOOKUP(Table24[[#This Row],[Column1]],'Raw Data'!A:H,8,FALSE)</f>
        <v>43983</v>
      </c>
      <c r="I218" s="26" t="str">
        <f>TEXT(Table24[[#This Row],[Date]],"yyyy/mm/dd")</f>
        <v>2020/06/01</v>
      </c>
      <c r="J218" s="26" t="str">
        <f>SUBSTITUTE(Table24[[#This Row],[Date Text]],"/","-")</f>
        <v>2020-06-01</v>
      </c>
      <c r="K218" s="27" t="str">
        <f>MID(Table24[[#This Row],[Date Text]],6,2)</f>
        <v>06</v>
      </c>
      <c r="L218" s="26" t="str">
        <f>UPPER(LEFT(Table24[[#This Row],[Country]],3))</f>
        <v>PHI</v>
      </c>
      <c r="M218" s="28" t="str">
        <f xml:space="preserve"> IF(Table24[[#This Row],[Profit]]&gt;=10000,"&gt;= 10000", IF(Table24[[#This Row],[Profit]]&gt;=5000,"&gt;=  5000",IF(Table24[[#This Row],[Profit]]&gt;=1000,"&gt;=  1000",IF(Table24[[#This Row],[Profit]]&lt;1000,"&lt;=  1000","Invalid"))))</f>
        <v>&gt;=  1000</v>
      </c>
      <c r="N218" s="28" t="str">
        <f xml:space="preserve"> IF(Table24[[#This Row],[Quantity]]&gt;=4000,"&gt;=  4000", IF(Table24[[#This Row],[Quantity]]&gt;=2000,"&gt;=  2000",IF(Table24[[#This Row],[Quantity]]&gt;=1000,"&gt;= 1000",IF(Table24[[#This Row],[Quantity]]&lt;=1000,"&lt;= 1000","Invalid"))))</f>
        <v>&gt;= 1000</v>
      </c>
      <c r="O218" s="28" t="str">
        <f>TRIM(Table24[[#This Row],[Product]])</f>
        <v>Chocolate Chip</v>
      </c>
    </row>
    <row r="219" spans="1:15" x14ac:dyDescent="0.2">
      <c r="A219" s="21" t="s">
        <v>16</v>
      </c>
      <c r="B219" s="22" t="s">
        <v>9</v>
      </c>
      <c r="C219" s="23">
        <v>1706</v>
      </c>
      <c r="D219" s="24">
        <v>8530</v>
      </c>
      <c r="E219" s="24">
        <v>3412</v>
      </c>
      <c r="F219" s="24">
        <v>5118</v>
      </c>
      <c r="G219" s="24" t="str">
        <f>CONCATENATE(Table24[[#This Row],[Country]],Table24[[#This Row],[Product]],Table24[[#This Row],[Quantity]],Table24[[#This Row],[Revenue]],Table24[[#This Row],[Cost]])</f>
        <v>PhilippinesChocolate Chip170685303412</v>
      </c>
      <c r="H219" s="25">
        <f>VLOOKUP(Table24[[#This Row],[Column1]],'Raw Data'!A:H,8,FALSE)</f>
        <v>44166</v>
      </c>
      <c r="I219" s="26" t="str">
        <f>TEXT(Table24[[#This Row],[Date]],"yyyy/mm/dd")</f>
        <v>2020/12/01</v>
      </c>
      <c r="J219" s="26" t="str">
        <f>SUBSTITUTE(Table24[[#This Row],[Date Text]],"/","-")</f>
        <v>2020-12-01</v>
      </c>
      <c r="K219" s="27" t="str">
        <f>MID(Table24[[#This Row],[Date Text]],6,2)</f>
        <v>12</v>
      </c>
      <c r="L219" s="26" t="str">
        <f>UPPER(LEFT(Table24[[#This Row],[Country]],3))</f>
        <v>PHI</v>
      </c>
      <c r="M219" s="28" t="str">
        <f xml:space="preserve"> IF(Table24[[#This Row],[Profit]]&gt;=10000,"&gt;= 10000", IF(Table24[[#This Row],[Profit]]&gt;=5000,"&gt;=  5000",IF(Table24[[#This Row],[Profit]]&gt;=1000,"&gt;=  1000",IF(Table24[[#This Row],[Profit]]&lt;1000,"&lt;=  1000","Invalid"))))</f>
        <v>&gt;=  5000</v>
      </c>
      <c r="N219" s="28" t="str">
        <f xml:space="preserve"> IF(Table24[[#This Row],[Quantity]]&gt;=4000,"&gt;=  4000", IF(Table24[[#This Row],[Quantity]]&gt;=2000,"&gt;=  2000",IF(Table24[[#This Row],[Quantity]]&gt;=1000,"&gt;= 1000",IF(Table24[[#This Row],[Quantity]]&lt;=1000,"&lt;= 1000","Invalid"))))</f>
        <v>&gt;= 1000</v>
      </c>
      <c r="O219" s="28" t="str">
        <f>TRIM(Table24[[#This Row],[Product]])</f>
        <v>Chocolate Chip</v>
      </c>
    </row>
    <row r="220" spans="1:15" x14ac:dyDescent="0.2">
      <c r="A220" s="21" t="s">
        <v>16</v>
      </c>
      <c r="B220" s="22" t="s">
        <v>9</v>
      </c>
      <c r="C220" s="23">
        <v>795</v>
      </c>
      <c r="D220" s="24">
        <v>3975</v>
      </c>
      <c r="E220" s="24">
        <v>1590</v>
      </c>
      <c r="F220" s="24">
        <v>2385</v>
      </c>
      <c r="G220" s="24" t="str">
        <f>CONCATENATE(Table24[[#This Row],[Country]],Table24[[#This Row],[Product]],Table24[[#This Row],[Quantity]],Table24[[#This Row],[Revenue]],Table24[[#This Row],[Cost]])</f>
        <v>PhilippinesChocolate Chip79539751590</v>
      </c>
      <c r="H220" s="25">
        <f>VLOOKUP(Table24[[#This Row],[Column1]],'Raw Data'!A:H,8,FALSE)</f>
        <v>43891</v>
      </c>
      <c r="I220" s="26" t="str">
        <f>TEXT(Table24[[#This Row],[Date]],"yyyy/mm/dd")</f>
        <v>2020/03/01</v>
      </c>
      <c r="J220" s="26" t="str">
        <f>SUBSTITUTE(Table24[[#This Row],[Date Text]],"/","-")</f>
        <v>2020-03-01</v>
      </c>
      <c r="K220" s="27" t="str">
        <f>MID(Table24[[#This Row],[Date Text]],6,2)</f>
        <v>03</v>
      </c>
      <c r="L220" s="26" t="str">
        <f>UPPER(LEFT(Table24[[#This Row],[Country]],3))</f>
        <v>PHI</v>
      </c>
      <c r="M220" s="28" t="str">
        <f xml:space="preserve"> IF(Table24[[#This Row],[Profit]]&gt;=10000,"&gt;= 10000", IF(Table24[[#This Row],[Profit]]&gt;=5000,"&gt;=  5000",IF(Table24[[#This Row],[Profit]]&gt;=1000,"&gt;=  1000",IF(Table24[[#This Row],[Profit]]&lt;1000,"&lt;=  1000","Invalid"))))</f>
        <v>&gt;=  1000</v>
      </c>
      <c r="N220" s="28" t="str">
        <f xml:space="preserve"> IF(Table24[[#This Row],[Quantity]]&gt;=4000,"&gt;=  4000", IF(Table24[[#This Row],[Quantity]]&gt;=2000,"&gt;=  2000",IF(Table24[[#This Row],[Quantity]]&gt;=1000,"&gt;= 1000",IF(Table24[[#This Row],[Quantity]]&lt;=1000,"&lt;= 1000","Invalid"))))</f>
        <v>&lt;= 1000</v>
      </c>
      <c r="O220" s="28" t="str">
        <f>TRIM(Table24[[#This Row],[Product]])</f>
        <v>Chocolate Chip</v>
      </c>
    </row>
    <row r="221" spans="1:15" x14ac:dyDescent="0.2">
      <c r="A221" s="21" t="s">
        <v>16</v>
      </c>
      <c r="B221" s="22" t="s">
        <v>9</v>
      </c>
      <c r="C221" s="23">
        <v>1415</v>
      </c>
      <c r="D221" s="24">
        <v>7075</v>
      </c>
      <c r="E221" s="24">
        <v>2830</v>
      </c>
      <c r="F221" s="24">
        <v>4245</v>
      </c>
      <c r="G221" s="24" t="str">
        <f>CONCATENATE(Table24[[#This Row],[Country]],Table24[[#This Row],[Product]],Table24[[#This Row],[Quantity]],Table24[[#This Row],[Revenue]],Table24[[#This Row],[Cost]])</f>
        <v>PhilippinesChocolate Chip141570752830</v>
      </c>
      <c r="H221" s="25">
        <f>VLOOKUP(Table24[[#This Row],[Column1]],'Raw Data'!A:H,8,FALSE)</f>
        <v>43922</v>
      </c>
      <c r="I221" s="26" t="str">
        <f>TEXT(Table24[[#This Row],[Date]],"yyyy/mm/dd")</f>
        <v>2020/04/01</v>
      </c>
      <c r="J221" s="26" t="str">
        <f>SUBSTITUTE(Table24[[#This Row],[Date Text]],"/","-")</f>
        <v>2020-04-01</v>
      </c>
      <c r="K221" s="27" t="str">
        <f>MID(Table24[[#This Row],[Date Text]],6,2)</f>
        <v>04</v>
      </c>
      <c r="L221" s="26" t="str">
        <f>UPPER(LEFT(Table24[[#This Row],[Country]],3))</f>
        <v>PHI</v>
      </c>
      <c r="M221" s="28" t="str">
        <f xml:space="preserve"> IF(Table24[[#This Row],[Profit]]&gt;=10000,"&gt;= 10000", IF(Table24[[#This Row],[Profit]]&gt;=5000,"&gt;=  5000",IF(Table24[[#This Row],[Profit]]&gt;=1000,"&gt;=  1000",IF(Table24[[#This Row],[Profit]]&lt;1000,"&lt;=  1000","Invalid"))))</f>
        <v>&gt;=  1000</v>
      </c>
      <c r="N221" s="28" t="str">
        <f xml:space="preserve"> IF(Table24[[#This Row],[Quantity]]&gt;=4000,"&gt;=  4000", IF(Table24[[#This Row],[Quantity]]&gt;=2000,"&gt;=  2000",IF(Table24[[#This Row],[Quantity]]&gt;=1000,"&gt;= 1000",IF(Table24[[#This Row],[Quantity]]&lt;=1000,"&lt;= 1000","Invalid"))))</f>
        <v>&gt;= 1000</v>
      </c>
      <c r="O221" s="28" t="str">
        <f>TRIM(Table24[[#This Row],[Product]])</f>
        <v>Chocolate Chip</v>
      </c>
    </row>
    <row r="222" spans="1:15" x14ac:dyDescent="0.2">
      <c r="A222" s="21" t="s">
        <v>16</v>
      </c>
      <c r="B222" s="22" t="s">
        <v>9</v>
      </c>
      <c r="C222" s="23">
        <v>1372</v>
      </c>
      <c r="D222" s="24">
        <v>6860</v>
      </c>
      <c r="E222" s="24">
        <v>2744</v>
      </c>
      <c r="F222" s="24">
        <v>4116</v>
      </c>
      <c r="G222" s="24" t="str">
        <f>CONCATENATE(Table24[[#This Row],[Country]],Table24[[#This Row],[Product]],Table24[[#This Row],[Quantity]],Table24[[#This Row],[Revenue]],Table24[[#This Row],[Cost]])</f>
        <v>PhilippinesChocolate Chip137268602744</v>
      </c>
      <c r="H222" s="25">
        <f>VLOOKUP(Table24[[#This Row],[Column1]],'Raw Data'!A:H,8,FALSE)</f>
        <v>43831</v>
      </c>
      <c r="I222" s="26" t="str">
        <f>TEXT(Table24[[#This Row],[Date]],"yyyy/mm/dd")</f>
        <v>2020/01/01</v>
      </c>
      <c r="J222" s="26" t="str">
        <f>SUBSTITUTE(Table24[[#This Row],[Date Text]],"/","-")</f>
        <v>2020-01-01</v>
      </c>
      <c r="K222" s="27" t="str">
        <f>MID(Table24[[#This Row],[Date Text]],6,2)</f>
        <v>01</v>
      </c>
      <c r="L222" s="26" t="str">
        <f>UPPER(LEFT(Table24[[#This Row],[Country]],3))</f>
        <v>PHI</v>
      </c>
      <c r="M222" s="28" t="str">
        <f xml:space="preserve"> IF(Table24[[#This Row],[Profit]]&gt;=10000,"&gt;= 10000", IF(Table24[[#This Row],[Profit]]&gt;=5000,"&gt;=  5000",IF(Table24[[#This Row],[Profit]]&gt;=1000,"&gt;=  1000",IF(Table24[[#This Row],[Profit]]&lt;1000,"&lt;=  1000","Invalid"))))</f>
        <v>&gt;=  1000</v>
      </c>
      <c r="N222" s="28" t="str">
        <f xml:space="preserve"> IF(Table24[[#This Row],[Quantity]]&gt;=4000,"&gt;=  4000", IF(Table24[[#This Row],[Quantity]]&gt;=2000,"&gt;=  2000",IF(Table24[[#This Row],[Quantity]]&gt;=1000,"&gt;= 1000",IF(Table24[[#This Row],[Quantity]]&lt;=1000,"&lt;= 1000","Invalid"))))</f>
        <v>&gt;= 1000</v>
      </c>
      <c r="O222" s="28" t="str">
        <f>TRIM(Table24[[#This Row],[Product]])</f>
        <v>Chocolate Chip</v>
      </c>
    </row>
    <row r="223" spans="1:15" x14ac:dyDescent="0.2">
      <c r="A223" s="21" t="s">
        <v>16</v>
      </c>
      <c r="B223" s="22" t="s">
        <v>9</v>
      </c>
      <c r="C223" s="23">
        <v>1743</v>
      </c>
      <c r="D223" s="24">
        <v>8715</v>
      </c>
      <c r="E223" s="24">
        <v>3486</v>
      </c>
      <c r="F223" s="24">
        <v>5229</v>
      </c>
      <c r="G223" s="24" t="str">
        <f>CONCATENATE(Table24[[#This Row],[Country]],Table24[[#This Row],[Product]],Table24[[#This Row],[Quantity]],Table24[[#This Row],[Revenue]],Table24[[#This Row],[Cost]])</f>
        <v>PhilippinesChocolate Chip174387153486</v>
      </c>
      <c r="H223" s="25">
        <f>VLOOKUP(Table24[[#This Row],[Column1]],'Raw Data'!A:H,8,FALSE)</f>
        <v>44044</v>
      </c>
      <c r="I223" s="26" t="str">
        <f>TEXT(Table24[[#This Row],[Date]],"yyyy/mm/dd")</f>
        <v>2020/08/01</v>
      </c>
      <c r="J223" s="26" t="str">
        <f>SUBSTITUTE(Table24[[#This Row],[Date Text]],"/","-")</f>
        <v>2020-08-01</v>
      </c>
      <c r="K223" s="27" t="str">
        <f>MID(Table24[[#This Row],[Date Text]],6,2)</f>
        <v>08</v>
      </c>
      <c r="L223" s="26" t="str">
        <f>UPPER(LEFT(Table24[[#This Row],[Country]],3))</f>
        <v>PHI</v>
      </c>
      <c r="M223" s="28" t="str">
        <f xml:space="preserve"> IF(Table24[[#This Row],[Profit]]&gt;=10000,"&gt;= 10000", IF(Table24[[#This Row],[Profit]]&gt;=5000,"&gt;=  5000",IF(Table24[[#This Row],[Profit]]&gt;=1000,"&gt;=  1000",IF(Table24[[#This Row],[Profit]]&lt;1000,"&lt;=  1000","Invalid"))))</f>
        <v>&gt;=  5000</v>
      </c>
      <c r="N223" s="28" t="str">
        <f xml:space="preserve"> IF(Table24[[#This Row],[Quantity]]&gt;=4000,"&gt;=  4000", IF(Table24[[#This Row],[Quantity]]&gt;=2000,"&gt;=  2000",IF(Table24[[#This Row],[Quantity]]&gt;=1000,"&gt;= 1000",IF(Table24[[#This Row],[Quantity]]&lt;=1000,"&lt;= 1000","Invalid"))))</f>
        <v>&gt;= 1000</v>
      </c>
      <c r="O223" s="28" t="str">
        <f>TRIM(Table24[[#This Row],[Product]])</f>
        <v>Chocolate Chip</v>
      </c>
    </row>
    <row r="224" spans="1:15" x14ac:dyDescent="0.2">
      <c r="A224" s="21" t="s">
        <v>16</v>
      </c>
      <c r="B224" s="22" t="s">
        <v>9</v>
      </c>
      <c r="C224" s="23">
        <v>3513</v>
      </c>
      <c r="D224" s="24">
        <v>17565</v>
      </c>
      <c r="E224" s="24">
        <v>7026</v>
      </c>
      <c r="F224" s="24">
        <v>10539</v>
      </c>
      <c r="G224" s="24" t="str">
        <f>CONCATENATE(Table24[[#This Row],[Country]],Table24[[#This Row],[Product]],Table24[[#This Row],[Quantity]],Table24[[#This Row],[Revenue]],Table24[[#This Row],[Cost]])</f>
        <v>PhilippinesChocolate Chip3513175657026</v>
      </c>
      <c r="H224" s="25">
        <f>VLOOKUP(Table24[[#This Row],[Column1]],'Raw Data'!A:H,8,FALSE)</f>
        <v>44013</v>
      </c>
      <c r="I224" s="26" t="str">
        <f>TEXT(Table24[[#This Row],[Date]],"yyyy/mm/dd")</f>
        <v>2020/07/01</v>
      </c>
      <c r="J224" s="26" t="str">
        <f>SUBSTITUTE(Table24[[#This Row],[Date Text]],"/","-")</f>
        <v>2020-07-01</v>
      </c>
      <c r="K224" s="27" t="str">
        <f>MID(Table24[[#This Row],[Date Text]],6,2)</f>
        <v>07</v>
      </c>
      <c r="L224" s="26" t="str">
        <f>UPPER(LEFT(Table24[[#This Row],[Country]],3))</f>
        <v>PHI</v>
      </c>
      <c r="M224" s="28" t="str">
        <f xml:space="preserve"> IF(Table24[[#This Row],[Profit]]&gt;=10000,"&gt;= 10000", IF(Table24[[#This Row],[Profit]]&gt;=5000,"&gt;=  5000",IF(Table24[[#This Row],[Profit]]&gt;=1000,"&gt;=  1000",IF(Table24[[#This Row],[Profit]]&lt;1000,"&lt;=  1000","Invalid"))))</f>
        <v>&gt;= 10000</v>
      </c>
      <c r="N224" s="28" t="str">
        <f xml:space="preserve"> IF(Table24[[#This Row],[Quantity]]&gt;=4000,"&gt;=  4000", IF(Table24[[#This Row],[Quantity]]&gt;=2000,"&gt;=  2000",IF(Table24[[#This Row],[Quantity]]&gt;=1000,"&gt;= 1000",IF(Table24[[#This Row],[Quantity]]&lt;=1000,"&lt;= 1000","Invalid"))))</f>
        <v>&gt;=  2000</v>
      </c>
      <c r="O224" s="28" t="str">
        <f>TRIM(Table24[[#This Row],[Product]])</f>
        <v>Chocolate Chip</v>
      </c>
    </row>
    <row r="225" spans="1:15" x14ac:dyDescent="0.2">
      <c r="A225" s="21" t="s">
        <v>16</v>
      </c>
      <c r="B225" s="22" t="s">
        <v>9</v>
      </c>
      <c r="C225" s="23">
        <v>1259</v>
      </c>
      <c r="D225" s="24">
        <v>6295</v>
      </c>
      <c r="E225" s="24">
        <v>2518</v>
      </c>
      <c r="F225" s="24">
        <v>3777</v>
      </c>
      <c r="G225" s="24" t="str">
        <f>CONCATENATE(Table24[[#This Row],[Country]],Table24[[#This Row],[Product]],Table24[[#This Row],[Quantity]],Table24[[#This Row],[Revenue]],Table24[[#This Row],[Cost]])</f>
        <v>PhilippinesChocolate Chip125962952518</v>
      </c>
      <c r="H225" s="25">
        <f>VLOOKUP(Table24[[#This Row],[Column1]],'Raw Data'!A:H,8,FALSE)</f>
        <v>43922</v>
      </c>
      <c r="I225" s="26" t="str">
        <f>TEXT(Table24[[#This Row],[Date]],"yyyy/mm/dd")</f>
        <v>2020/04/01</v>
      </c>
      <c r="J225" s="26" t="str">
        <f>SUBSTITUTE(Table24[[#This Row],[Date Text]],"/","-")</f>
        <v>2020-04-01</v>
      </c>
      <c r="K225" s="27" t="str">
        <f>MID(Table24[[#This Row],[Date Text]],6,2)</f>
        <v>04</v>
      </c>
      <c r="L225" s="26" t="str">
        <f>UPPER(LEFT(Table24[[#This Row],[Country]],3))</f>
        <v>PHI</v>
      </c>
      <c r="M225" s="28" t="str">
        <f xml:space="preserve"> IF(Table24[[#This Row],[Profit]]&gt;=10000,"&gt;= 10000", IF(Table24[[#This Row],[Profit]]&gt;=5000,"&gt;=  5000",IF(Table24[[#This Row],[Profit]]&gt;=1000,"&gt;=  1000",IF(Table24[[#This Row],[Profit]]&lt;1000,"&lt;=  1000","Invalid"))))</f>
        <v>&gt;=  1000</v>
      </c>
      <c r="N225" s="28" t="str">
        <f xml:space="preserve"> IF(Table24[[#This Row],[Quantity]]&gt;=4000,"&gt;=  4000", IF(Table24[[#This Row],[Quantity]]&gt;=2000,"&gt;=  2000",IF(Table24[[#This Row],[Quantity]]&gt;=1000,"&gt;= 1000",IF(Table24[[#This Row],[Quantity]]&lt;=1000,"&lt;= 1000","Invalid"))))</f>
        <v>&gt;= 1000</v>
      </c>
      <c r="O225" s="28" t="str">
        <f>TRIM(Table24[[#This Row],[Product]])</f>
        <v>Chocolate Chip</v>
      </c>
    </row>
    <row r="226" spans="1:15" x14ac:dyDescent="0.2">
      <c r="A226" s="21" t="s">
        <v>16</v>
      </c>
      <c r="B226" s="22" t="s">
        <v>9</v>
      </c>
      <c r="C226" s="23">
        <v>1095</v>
      </c>
      <c r="D226" s="24">
        <v>5475</v>
      </c>
      <c r="E226" s="24">
        <v>2190</v>
      </c>
      <c r="F226" s="24">
        <v>3285</v>
      </c>
      <c r="G226" s="24" t="str">
        <f>CONCATENATE(Table24[[#This Row],[Country]],Table24[[#This Row],[Product]],Table24[[#This Row],[Quantity]],Table24[[#This Row],[Revenue]],Table24[[#This Row],[Cost]])</f>
        <v>PhilippinesChocolate Chip109554752190</v>
      </c>
      <c r="H226" s="25">
        <f>VLOOKUP(Table24[[#This Row],[Column1]],'Raw Data'!A:H,8,FALSE)</f>
        <v>43952</v>
      </c>
      <c r="I226" s="26" t="str">
        <f>TEXT(Table24[[#This Row],[Date]],"yyyy/mm/dd")</f>
        <v>2020/05/01</v>
      </c>
      <c r="J226" s="26" t="str">
        <f>SUBSTITUTE(Table24[[#This Row],[Date Text]],"/","-")</f>
        <v>2020-05-01</v>
      </c>
      <c r="K226" s="27" t="str">
        <f>MID(Table24[[#This Row],[Date Text]],6,2)</f>
        <v>05</v>
      </c>
      <c r="L226" s="26" t="str">
        <f>UPPER(LEFT(Table24[[#This Row],[Country]],3))</f>
        <v>PHI</v>
      </c>
      <c r="M226" s="28" t="str">
        <f xml:space="preserve"> IF(Table24[[#This Row],[Profit]]&gt;=10000,"&gt;= 10000", IF(Table24[[#This Row],[Profit]]&gt;=5000,"&gt;=  5000",IF(Table24[[#This Row],[Profit]]&gt;=1000,"&gt;=  1000",IF(Table24[[#This Row],[Profit]]&lt;1000,"&lt;=  1000","Invalid"))))</f>
        <v>&gt;=  1000</v>
      </c>
      <c r="N226" s="28" t="str">
        <f xml:space="preserve"> IF(Table24[[#This Row],[Quantity]]&gt;=4000,"&gt;=  4000", IF(Table24[[#This Row],[Quantity]]&gt;=2000,"&gt;=  2000",IF(Table24[[#This Row],[Quantity]]&gt;=1000,"&gt;= 1000",IF(Table24[[#This Row],[Quantity]]&lt;=1000,"&lt;= 1000","Invalid"))))</f>
        <v>&gt;= 1000</v>
      </c>
      <c r="O226" s="28" t="str">
        <f>TRIM(Table24[[#This Row],[Product]])</f>
        <v>Chocolate Chip</v>
      </c>
    </row>
    <row r="227" spans="1:15" x14ac:dyDescent="0.2">
      <c r="A227" s="21" t="s">
        <v>16</v>
      </c>
      <c r="B227" s="22" t="s">
        <v>9</v>
      </c>
      <c r="C227" s="23">
        <v>1366</v>
      </c>
      <c r="D227" s="24">
        <v>6830</v>
      </c>
      <c r="E227" s="24">
        <v>2732</v>
      </c>
      <c r="F227" s="24">
        <v>4098</v>
      </c>
      <c r="G227" s="24" t="str">
        <f>CONCATENATE(Table24[[#This Row],[Country]],Table24[[#This Row],[Product]],Table24[[#This Row],[Quantity]],Table24[[#This Row],[Revenue]],Table24[[#This Row],[Cost]])</f>
        <v>PhilippinesChocolate Chip136668302732</v>
      </c>
      <c r="H227" s="25">
        <f>VLOOKUP(Table24[[#This Row],[Column1]],'Raw Data'!A:H,8,FALSE)</f>
        <v>43983</v>
      </c>
      <c r="I227" s="26" t="str">
        <f>TEXT(Table24[[#This Row],[Date]],"yyyy/mm/dd")</f>
        <v>2020/06/01</v>
      </c>
      <c r="J227" s="26" t="str">
        <f>SUBSTITUTE(Table24[[#This Row],[Date Text]],"/","-")</f>
        <v>2020-06-01</v>
      </c>
      <c r="K227" s="27" t="str">
        <f>MID(Table24[[#This Row],[Date Text]],6,2)</f>
        <v>06</v>
      </c>
      <c r="L227" s="26" t="str">
        <f>UPPER(LEFT(Table24[[#This Row],[Country]],3))</f>
        <v>PHI</v>
      </c>
      <c r="M227" s="28" t="str">
        <f xml:space="preserve"> IF(Table24[[#This Row],[Profit]]&gt;=10000,"&gt;= 10000", IF(Table24[[#This Row],[Profit]]&gt;=5000,"&gt;=  5000",IF(Table24[[#This Row],[Profit]]&gt;=1000,"&gt;=  1000",IF(Table24[[#This Row],[Profit]]&lt;1000,"&lt;=  1000","Invalid"))))</f>
        <v>&gt;=  1000</v>
      </c>
      <c r="N227" s="28" t="str">
        <f xml:space="preserve"> IF(Table24[[#This Row],[Quantity]]&gt;=4000,"&gt;=  4000", IF(Table24[[#This Row],[Quantity]]&gt;=2000,"&gt;=  2000",IF(Table24[[#This Row],[Quantity]]&gt;=1000,"&gt;= 1000",IF(Table24[[#This Row],[Quantity]]&lt;=1000,"&lt;= 1000","Invalid"))))</f>
        <v>&gt;= 1000</v>
      </c>
      <c r="O227" s="28" t="str">
        <f>TRIM(Table24[[#This Row],[Product]])</f>
        <v>Chocolate Chip</v>
      </c>
    </row>
    <row r="228" spans="1:15" x14ac:dyDescent="0.2">
      <c r="A228" s="21" t="s">
        <v>16</v>
      </c>
      <c r="B228" s="22" t="s">
        <v>9</v>
      </c>
      <c r="C228" s="23">
        <v>1598</v>
      </c>
      <c r="D228" s="24">
        <v>7990</v>
      </c>
      <c r="E228" s="24">
        <v>3196</v>
      </c>
      <c r="F228" s="24">
        <v>4794</v>
      </c>
      <c r="G228" s="24" t="str">
        <f>CONCATENATE(Table24[[#This Row],[Country]],Table24[[#This Row],[Product]],Table24[[#This Row],[Quantity]],Table24[[#This Row],[Revenue]],Table24[[#This Row],[Cost]])</f>
        <v>PhilippinesChocolate Chip159879903196</v>
      </c>
      <c r="H228" s="25">
        <f>VLOOKUP(Table24[[#This Row],[Column1]],'Raw Data'!A:H,8,FALSE)</f>
        <v>44044</v>
      </c>
      <c r="I228" s="26" t="str">
        <f>TEXT(Table24[[#This Row],[Date]],"yyyy/mm/dd")</f>
        <v>2020/08/01</v>
      </c>
      <c r="J228" s="26" t="str">
        <f>SUBSTITUTE(Table24[[#This Row],[Date Text]],"/","-")</f>
        <v>2020-08-01</v>
      </c>
      <c r="K228" s="27" t="str">
        <f>MID(Table24[[#This Row],[Date Text]],6,2)</f>
        <v>08</v>
      </c>
      <c r="L228" s="26" t="str">
        <f>UPPER(LEFT(Table24[[#This Row],[Country]],3))</f>
        <v>PHI</v>
      </c>
      <c r="M228" s="28" t="str">
        <f xml:space="preserve"> IF(Table24[[#This Row],[Profit]]&gt;=10000,"&gt;= 10000", IF(Table24[[#This Row],[Profit]]&gt;=5000,"&gt;=  5000",IF(Table24[[#This Row],[Profit]]&gt;=1000,"&gt;=  1000",IF(Table24[[#This Row],[Profit]]&lt;1000,"&lt;=  1000","Invalid"))))</f>
        <v>&gt;=  1000</v>
      </c>
      <c r="N228" s="28" t="str">
        <f xml:space="preserve"> IF(Table24[[#This Row],[Quantity]]&gt;=4000,"&gt;=  4000", IF(Table24[[#This Row],[Quantity]]&gt;=2000,"&gt;=  2000",IF(Table24[[#This Row],[Quantity]]&gt;=1000,"&gt;= 1000",IF(Table24[[#This Row],[Quantity]]&lt;=1000,"&lt;= 1000","Invalid"))))</f>
        <v>&gt;= 1000</v>
      </c>
      <c r="O228" s="28" t="str">
        <f>TRIM(Table24[[#This Row],[Product]])</f>
        <v>Chocolate Chip</v>
      </c>
    </row>
    <row r="229" spans="1:15" x14ac:dyDescent="0.2">
      <c r="A229" s="21" t="s">
        <v>16</v>
      </c>
      <c r="B229" s="22" t="s">
        <v>9</v>
      </c>
      <c r="C229" s="23">
        <v>1934</v>
      </c>
      <c r="D229" s="24">
        <v>9670</v>
      </c>
      <c r="E229" s="24">
        <v>3868</v>
      </c>
      <c r="F229" s="24">
        <v>5802</v>
      </c>
      <c r="G229" s="24" t="str">
        <f>CONCATENATE(Table24[[#This Row],[Country]],Table24[[#This Row],[Product]],Table24[[#This Row],[Quantity]],Table24[[#This Row],[Revenue]],Table24[[#This Row],[Cost]])</f>
        <v>PhilippinesChocolate Chip193496703868</v>
      </c>
      <c r="H229" s="25">
        <f>VLOOKUP(Table24[[#This Row],[Column1]],'Raw Data'!A:H,8,FALSE)</f>
        <v>44075</v>
      </c>
      <c r="I229" s="26" t="str">
        <f>TEXT(Table24[[#This Row],[Date]],"yyyy/mm/dd")</f>
        <v>2020/09/01</v>
      </c>
      <c r="J229" s="26" t="str">
        <f>SUBSTITUTE(Table24[[#This Row],[Date Text]],"/","-")</f>
        <v>2020-09-01</v>
      </c>
      <c r="K229" s="27" t="str">
        <f>MID(Table24[[#This Row],[Date Text]],6,2)</f>
        <v>09</v>
      </c>
      <c r="L229" s="26" t="str">
        <f>UPPER(LEFT(Table24[[#This Row],[Country]],3))</f>
        <v>PHI</v>
      </c>
      <c r="M229" s="28" t="str">
        <f xml:space="preserve"> IF(Table24[[#This Row],[Profit]]&gt;=10000,"&gt;= 10000", IF(Table24[[#This Row],[Profit]]&gt;=5000,"&gt;=  5000",IF(Table24[[#This Row],[Profit]]&gt;=1000,"&gt;=  1000",IF(Table24[[#This Row],[Profit]]&lt;1000,"&lt;=  1000","Invalid"))))</f>
        <v>&gt;=  5000</v>
      </c>
      <c r="N229" s="28" t="str">
        <f xml:space="preserve"> IF(Table24[[#This Row],[Quantity]]&gt;=4000,"&gt;=  4000", IF(Table24[[#This Row],[Quantity]]&gt;=2000,"&gt;=  2000",IF(Table24[[#This Row],[Quantity]]&gt;=1000,"&gt;= 1000",IF(Table24[[#This Row],[Quantity]]&lt;=1000,"&lt;= 1000","Invalid"))))</f>
        <v>&gt;= 1000</v>
      </c>
      <c r="O229" s="28" t="str">
        <f>TRIM(Table24[[#This Row],[Product]])</f>
        <v>Chocolate Chip</v>
      </c>
    </row>
    <row r="230" spans="1:15" x14ac:dyDescent="0.2">
      <c r="A230" s="21" t="s">
        <v>16</v>
      </c>
      <c r="B230" s="22" t="s">
        <v>9</v>
      </c>
      <c r="C230" s="23">
        <v>360</v>
      </c>
      <c r="D230" s="24">
        <v>1800</v>
      </c>
      <c r="E230" s="24">
        <v>720</v>
      </c>
      <c r="F230" s="24">
        <v>1080</v>
      </c>
      <c r="G230" s="24" t="str">
        <f>CONCATENATE(Table24[[#This Row],[Country]],Table24[[#This Row],[Product]],Table24[[#This Row],[Quantity]],Table24[[#This Row],[Revenue]],Table24[[#This Row],[Cost]])</f>
        <v>PhilippinesChocolate Chip3601800720</v>
      </c>
      <c r="H230" s="25">
        <f>VLOOKUP(Table24[[#This Row],[Column1]],'Raw Data'!A:H,8,FALSE)</f>
        <v>44105</v>
      </c>
      <c r="I230" s="26" t="str">
        <f>TEXT(Table24[[#This Row],[Date]],"yyyy/mm/dd")</f>
        <v>2020/10/01</v>
      </c>
      <c r="J230" s="26" t="str">
        <f>SUBSTITUTE(Table24[[#This Row],[Date Text]],"/","-")</f>
        <v>2020-10-01</v>
      </c>
      <c r="K230" s="27" t="str">
        <f>MID(Table24[[#This Row],[Date Text]],6,2)</f>
        <v>10</v>
      </c>
      <c r="L230" s="26" t="str">
        <f>UPPER(LEFT(Table24[[#This Row],[Country]],3))</f>
        <v>PHI</v>
      </c>
      <c r="M230" s="28" t="str">
        <f xml:space="preserve"> IF(Table24[[#This Row],[Profit]]&gt;=10000,"&gt;= 10000", IF(Table24[[#This Row],[Profit]]&gt;=5000,"&gt;=  5000",IF(Table24[[#This Row],[Profit]]&gt;=1000,"&gt;=  1000",IF(Table24[[#This Row],[Profit]]&lt;1000,"&lt;=  1000","Invalid"))))</f>
        <v>&gt;=  1000</v>
      </c>
      <c r="N230" s="28" t="str">
        <f xml:space="preserve"> IF(Table24[[#This Row],[Quantity]]&gt;=4000,"&gt;=  4000", IF(Table24[[#This Row],[Quantity]]&gt;=2000,"&gt;=  2000",IF(Table24[[#This Row],[Quantity]]&gt;=1000,"&gt;= 1000",IF(Table24[[#This Row],[Quantity]]&lt;=1000,"&lt;= 1000","Invalid"))))</f>
        <v>&lt;= 1000</v>
      </c>
      <c r="O230" s="28" t="str">
        <f>TRIM(Table24[[#This Row],[Product]])</f>
        <v>Chocolate Chip</v>
      </c>
    </row>
    <row r="231" spans="1:15" x14ac:dyDescent="0.2">
      <c r="A231" s="21" t="s">
        <v>16</v>
      </c>
      <c r="B231" s="22" t="s">
        <v>9</v>
      </c>
      <c r="C231" s="23">
        <v>241</v>
      </c>
      <c r="D231" s="24">
        <v>1205</v>
      </c>
      <c r="E231" s="24">
        <v>482</v>
      </c>
      <c r="F231" s="24">
        <v>723</v>
      </c>
      <c r="G231" s="24" t="str">
        <f>CONCATENATE(Table24[[#This Row],[Country]],Table24[[#This Row],[Product]],Table24[[#This Row],[Quantity]],Table24[[#This Row],[Revenue]],Table24[[#This Row],[Cost]])</f>
        <v>PhilippinesChocolate Chip2411205482</v>
      </c>
      <c r="H231" s="25">
        <f>VLOOKUP(Table24[[#This Row],[Column1]],'Raw Data'!A:H,8,FALSE)</f>
        <v>44105</v>
      </c>
      <c r="I231" s="26" t="str">
        <f>TEXT(Table24[[#This Row],[Date]],"yyyy/mm/dd")</f>
        <v>2020/10/01</v>
      </c>
      <c r="J231" s="26" t="str">
        <f>SUBSTITUTE(Table24[[#This Row],[Date Text]],"/","-")</f>
        <v>2020-10-01</v>
      </c>
      <c r="K231" s="27" t="str">
        <f>MID(Table24[[#This Row],[Date Text]],6,2)</f>
        <v>10</v>
      </c>
      <c r="L231" s="26" t="str">
        <f>UPPER(LEFT(Table24[[#This Row],[Country]],3))</f>
        <v>PHI</v>
      </c>
      <c r="M231" s="28" t="str">
        <f xml:space="preserve"> IF(Table24[[#This Row],[Profit]]&gt;=10000,"&gt;= 10000", IF(Table24[[#This Row],[Profit]]&gt;=5000,"&gt;=  5000",IF(Table24[[#This Row],[Profit]]&gt;=1000,"&gt;=  1000",IF(Table24[[#This Row],[Profit]]&lt;1000,"&lt;=  1000","Invalid"))))</f>
        <v>&lt;=  1000</v>
      </c>
      <c r="N231" s="28" t="str">
        <f xml:space="preserve"> IF(Table24[[#This Row],[Quantity]]&gt;=4000,"&gt;=  4000", IF(Table24[[#This Row],[Quantity]]&gt;=2000,"&gt;=  2000",IF(Table24[[#This Row],[Quantity]]&gt;=1000,"&gt;= 1000",IF(Table24[[#This Row],[Quantity]]&lt;=1000,"&lt;= 1000","Invalid"))))</f>
        <v>&lt;= 1000</v>
      </c>
      <c r="O231" s="28" t="str">
        <f>TRIM(Table24[[#This Row],[Product]])</f>
        <v>Chocolate Chip</v>
      </c>
    </row>
    <row r="232" spans="1:15" x14ac:dyDescent="0.2">
      <c r="A232" s="21" t="s">
        <v>16</v>
      </c>
      <c r="B232" s="22" t="s">
        <v>9</v>
      </c>
      <c r="C232" s="23">
        <v>1359</v>
      </c>
      <c r="D232" s="24">
        <v>6795</v>
      </c>
      <c r="E232" s="24">
        <v>2718</v>
      </c>
      <c r="F232" s="24">
        <v>4077</v>
      </c>
      <c r="G232" s="24" t="str">
        <f>CONCATENATE(Table24[[#This Row],[Country]],Table24[[#This Row],[Product]],Table24[[#This Row],[Quantity]],Table24[[#This Row],[Revenue]],Table24[[#This Row],[Cost]])</f>
        <v>PhilippinesChocolate Chip135967952718</v>
      </c>
      <c r="H232" s="25">
        <f>VLOOKUP(Table24[[#This Row],[Column1]],'Raw Data'!A:H,8,FALSE)</f>
        <v>44136</v>
      </c>
      <c r="I232" s="26" t="str">
        <f>TEXT(Table24[[#This Row],[Date]],"yyyy/mm/dd")</f>
        <v>2020/11/01</v>
      </c>
      <c r="J232" s="26" t="str">
        <f>SUBSTITUTE(Table24[[#This Row],[Date Text]],"/","-")</f>
        <v>2020-11-01</v>
      </c>
      <c r="K232" s="27" t="str">
        <f>MID(Table24[[#This Row],[Date Text]],6,2)</f>
        <v>11</v>
      </c>
      <c r="L232" s="26" t="str">
        <f>UPPER(LEFT(Table24[[#This Row],[Country]],3))</f>
        <v>PHI</v>
      </c>
      <c r="M232" s="28" t="str">
        <f xml:space="preserve"> IF(Table24[[#This Row],[Profit]]&gt;=10000,"&gt;= 10000", IF(Table24[[#This Row],[Profit]]&gt;=5000,"&gt;=  5000",IF(Table24[[#This Row],[Profit]]&gt;=1000,"&gt;=  1000",IF(Table24[[#This Row],[Profit]]&lt;1000,"&lt;=  1000","Invalid"))))</f>
        <v>&gt;=  1000</v>
      </c>
      <c r="N232" s="28" t="str">
        <f xml:space="preserve"> IF(Table24[[#This Row],[Quantity]]&gt;=4000,"&gt;=  4000", IF(Table24[[#This Row],[Quantity]]&gt;=2000,"&gt;=  2000",IF(Table24[[#This Row],[Quantity]]&gt;=1000,"&gt;= 1000",IF(Table24[[#This Row],[Quantity]]&lt;=1000,"&lt;= 1000","Invalid"))))</f>
        <v>&gt;= 1000</v>
      </c>
      <c r="O232" s="28" t="str">
        <f>TRIM(Table24[[#This Row],[Product]])</f>
        <v>Chocolate Chip</v>
      </c>
    </row>
    <row r="233" spans="1:15" x14ac:dyDescent="0.2">
      <c r="A233" s="21" t="s">
        <v>16</v>
      </c>
      <c r="B233" s="22" t="s">
        <v>9</v>
      </c>
      <c r="C233" s="23">
        <v>1531</v>
      </c>
      <c r="D233" s="24">
        <v>7655</v>
      </c>
      <c r="E233" s="24">
        <v>3062</v>
      </c>
      <c r="F233" s="24">
        <v>4593</v>
      </c>
      <c r="G233" s="24" t="str">
        <f>CONCATENATE(Table24[[#This Row],[Country]],Table24[[#This Row],[Product]],Table24[[#This Row],[Quantity]],Table24[[#This Row],[Revenue]],Table24[[#This Row],[Cost]])</f>
        <v>PhilippinesChocolate Chip153176553062</v>
      </c>
      <c r="H233" s="25">
        <f>VLOOKUP(Table24[[#This Row],[Column1]],'Raw Data'!A:H,8,FALSE)</f>
        <v>44166</v>
      </c>
      <c r="I233" s="26" t="str">
        <f>TEXT(Table24[[#This Row],[Date]],"yyyy/mm/dd")</f>
        <v>2020/12/01</v>
      </c>
      <c r="J233" s="26" t="str">
        <f>SUBSTITUTE(Table24[[#This Row],[Date Text]],"/","-")</f>
        <v>2020-12-01</v>
      </c>
      <c r="K233" s="27" t="str">
        <f>MID(Table24[[#This Row],[Date Text]],6,2)</f>
        <v>12</v>
      </c>
      <c r="L233" s="26" t="str">
        <f>UPPER(LEFT(Table24[[#This Row],[Country]],3))</f>
        <v>PHI</v>
      </c>
      <c r="M233" s="28" t="str">
        <f xml:space="preserve"> IF(Table24[[#This Row],[Profit]]&gt;=10000,"&gt;= 10000", IF(Table24[[#This Row],[Profit]]&gt;=5000,"&gt;=  5000",IF(Table24[[#This Row],[Profit]]&gt;=1000,"&gt;=  1000",IF(Table24[[#This Row],[Profit]]&lt;1000,"&lt;=  1000","Invalid"))))</f>
        <v>&gt;=  1000</v>
      </c>
      <c r="N233" s="28" t="str">
        <f xml:space="preserve"> IF(Table24[[#This Row],[Quantity]]&gt;=4000,"&gt;=  4000", IF(Table24[[#This Row],[Quantity]]&gt;=2000,"&gt;=  2000",IF(Table24[[#This Row],[Quantity]]&gt;=1000,"&gt;= 1000",IF(Table24[[#This Row],[Quantity]]&lt;=1000,"&lt;= 1000","Invalid"))))</f>
        <v>&gt;= 1000</v>
      </c>
      <c r="O233" s="28" t="str">
        <f>TRIM(Table24[[#This Row],[Product]])</f>
        <v>Chocolate Chip</v>
      </c>
    </row>
    <row r="234" spans="1:15" x14ac:dyDescent="0.2">
      <c r="A234" s="21" t="s">
        <v>16</v>
      </c>
      <c r="B234" s="22" t="s">
        <v>9</v>
      </c>
      <c r="C234" s="23">
        <v>807</v>
      </c>
      <c r="D234" s="24">
        <v>4035</v>
      </c>
      <c r="E234" s="24">
        <v>1614</v>
      </c>
      <c r="F234" s="24">
        <v>2421</v>
      </c>
      <c r="G234" s="24" t="str">
        <f>CONCATENATE(Table24[[#This Row],[Country]],Table24[[#This Row],[Product]],Table24[[#This Row],[Quantity]],Table24[[#This Row],[Revenue]],Table24[[#This Row],[Cost]])</f>
        <v>PhilippinesChocolate Chip80740351614</v>
      </c>
      <c r="H234" s="25">
        <f>VLOOKUP(Table24[[#This Row],[Column1]],'Raw Data'!A:H,8,FALSE)</f>
        <v>43831</v>
      </c>
      <c r="I234" s="26" t="str">
        <f>TEXT(Table24[[#This Row],[Date]],"yyyy/mm/dd")</f>
        <v>2020/01/01</v>
      </c>
      <c r="J234" s="26" t="str">
        <f>SUBSTITUTE(Table24[[#This Row],[Date Text]],"/","-")</f>
        <v>2020-01-01</v>
      </c>
      <c r="K234" s="27" t="str">
        <f>MID(Table24[[#This Row],[Date Text]],6,2)</f>
        <v>01</v>
      </c>
      <c r="L234" s="26" t="str">
        <f>UPPER(LEFT(Table24[[#This Row],[Country]],3))</f>
        <v>PHI</v>
      </c>
      <c r="M234" s="28" t="str">
        <f xml:space="preserve"> IF(Table24[[#This Row],[Profit]]&gt;=10000,"&gt;= 10000", IF(Table24[[#This Row],[Profit]]&gt;=5000,"&gt;=  5000",IF(Table24[[#This Row],[Profit]]&gt;=1000,"&gt;=  1000",IF(Table24[[#This Row],[Profit]]&lt;1000,"&lt;=  1000","Invalid"))))</f>
        <v>&gt;=  1000</v>
      </c>
      <c r="N234" s="28" t="str">
        <f xml:space="preserve"> IF(Table24[[#This Row],[Quantity]]&gt;=4000,"&gt;=  4000", IF(Table24[[#This Row],[Quantity]]&gt;=2000,"&gt;=  2000",IF(Table24[[#This Row],[Quantity]]&gt;=1000,"&gt;= 1000",IF(Table24[[#This Row],[Quantity]]&lt;=1000,"&lt;= 1000","Invalid"))))</f>
        <v>&lt;= 1000</v>
      </c>
      <c r="O234" s="28" t="str">
        <f>TRIM(Table24[[#This Row],[Product]])</f>
        <v>Chocolate Chip</v>
      </c>
    </row>
    <row r="235" spans="1:15" x14ac:dyDescent="0.2">
      <c r="A235" s="21" t="s">
        <v>16</v>
      </c>
      <c r="B235" s="22" t="s">
        <v>9</v>
      </c>
      <c r="C235" s="23">
        <v>2708</v>
      </c>
      <c r="D235" s="24">
        <v>13540</v>
      </c>
      <c r="E235" s="24">
        <v>5416</v>
      </c>
      <c r="F235" s="24">
        <v>8124</v>
      </c>
      <c r="G235" s="24" t="str">
        <f>CONCATENATE(Table24[[#This Row],[Country]],Table24[[#This Row],[Product]],Table24[[#This Row],[Quantity]],Table24[[#This Row],[Revenue]],Table24[[#This Row],[Cost]])</f>
        <v>PhilippinesChocolate Chip2708135405416</v>
      </c>
      <c r="H235" s="25">
        <f>VLOOKUP(Table24[[#This Row],[Column1]],'Raw Data'!A:H,8,FALSE)</f>
        <v>43862</v>
      </c>
      <c r="I235" s="26" t="str">
        <f>TEXT(Table24[[#This Row],[Date]],"yyyy/mm/dd")</f>
        <v>2020/02/01</v>
      </c>
      <c r="J235" s="26" t="str">
        <f>SUBSTITUTE(Table24[[#This Row],[Date Text]],"/","-")</f>
        <v>2020-02-01</v>
      </c>
      <c r="K235" s="27" t="str">
        <f>MID(Table24[[#This Row],[Date Text]],6,2)</f>
        <v>02</v>
      </c>
      <c r="L235" s="26" t="str">
        <f>UPPER(LEFT(Table24[[#This Row],[Country]],3))</f>
        <v>PHI</v>
      </c>
      <c r="M235" s="28" t="str">
        <f xml:space="preserve"> IF(Table24[[#This Row],[Profit]]&gt;=10000,"&gt;= 10000", IF(Table24[[#This Row],[Profit]]&gt;=5000,"&gt;=  5000",IF(Table24[[#This Row],[Profit]]&gt;=1000,"&gt;=  1000",IF(Table24[[#This Row],[Profit]]&lt;1000,"&lt;=  1000","Invalid"))))</f>
        <v>&gt;=  5000</v>
      </c>
      <c r="N235" s="28" t="str">
        <f xml:space="preserve"> IF(Table24[[#This Row],[Quantity]]&gt;=4000,"&gt;=  4000", IF(Table24[[#This Row],[Quantity]]&gt;=2000,"&gt;=  2000",IF(Table24[[#This Row],[Quantity]]&gt;=1000,"&gt;= 1000",IF(Table24[[#This Row],[Quantity]]&lt;=1000,"&lt;= 1000","Invalid"))))</f>
        <v>&gt;=  2000</v>
      </c>
      <c r="O235" s="28" t="str">
        <f>TRIM(Table24[[#This Row],[Product]])</f>
        <v>Chocolate Chip</v>
      </c>
    </row>
    <row r="236" spans="1:15" x14ac:dyDescent="0.2">
      <c r="A236" s="21" t="s">
        <v>16</v>
      </c>
      <c r="B236" s="22" t="s">
        <v>9</v>
      </c>
      <c r="C236" s="23">
        <v>357</v>
      </c>
      <c r="D236" s="24">
        <v>1785</v>
      </c>
      <c r="E236" s="24">
        <v>714</v>
      </c>
      <c r="F236" s="24">
        <v>1071</v>
      </c>
      <c r="G236" s="24" t="str">
        <f>CONCATENATE(Table24[[#This Row],[Country]],Table24[[#This Row],[Product]],Table24[[#This Row],[Quantity]],Table24[[#This Row],[Revenue]],Table24[[#This Row],[Cost]])</f>
        <v>PhilippinesChocolate Chip3571785714</v>
      </c>
      <c r="H236" s="25">
        <f>VLOOKUP(Table24[[#This Row],[Column1]],'Raw Data'!A:H,8,FALSE)</f>
        <v>44136</v>
      </c>
      <c r="I236" s="26" t="str">
        <f>TEXT(Table24[[#This Row],[Date]],"yyyy/mm/dd")</f>
        <v>2020/11/01</v>
      </c>
      <c r="J236" s="26" t="str">
        <f>SUBSTITUTE(Table24[[#This Row],[Date Text]],"/","-")</f>
        <v>2020-11-01</v>
      </c>
      <c r="K236" s="27" t="str">
        <f>MID(Table24[[#This Row],[Date Text]],6,2)</f>
        <v>11</v>
      </c>
      <c r="L236" s="26" t="str">
        <f>UPPER(LEFT(Table24[[#This Row],[Country]],3))</f>
        <v>PHI</v>
      </c>
      <c r="M236" s="28" t="str">
        <f xml:space="preserve"> IF(Table24[[#This Row],[Profit]]&gt;=10000,"&gt;= 10000", IF(Table24[[#This Row],[Profit]]&gt;=5000,"&gt;=  5000",IF(Table24[[#This Row],[Profit]]&gt;=1000,"&gt;=  1000",IF(Table24[[#This Row],[Profit]]&lt;1000,"&lt;=  1000","Invalid"))))</f>
        <v>&gt;=  1000</v>
      </c>
      <c r="N236" s="28" t="str">
        <f xml:space="preserve"> IF(Table24[[#This Row],[Quantity]]&gt;=4000,"&gt;=  4000", IF(Table24[[#This Row],[Quantity]]&gt;=2000,"&gt;=  2000",IF(Table24[[#This Row],[Quantity]]&gt;=1000,"&gt;= 1000",IF(Table24[[#This Row],[Quantity]]&lt;=1000,"&lt;= 1000","Invalid"))))</f>
        <v>&lt;= 1000</v>
      </c>
      <c r="O236" s="28" t="str">
        <f>TRIM(Table24[[#This Row],[Product]])</f>
        <v>Chocolate Chip</v>
      </c>
    </row>
    <row r="237" spans="1:15" x14ac:dyDescent="0.2">
      <c r="A237" s="21" t="s">
        <v>16</v>
      </c>
      <c r="B237" s="22" t="s">
        <v>9</v>
      </c>
      <c r="C237" s="23">
        <v>1013</v>
      </c>
      <c r="D237" s="24">
        <v>5065</v>
      </c>
      <c r="E237" s="24">
        <v>2026</v>
      </c>
      <c r="F237" s="24">
        <v>3039</v>
      </c>
      <c r="G237" s="24" t="str">
        <f>CONCATENATE(Table24[[#This Row],[Country]],Table24[[#This Row],[Product]],Table24[[#This Row],[Quantity]],Table24[[#This Row],[Revenue]],Table24[[#This Row],[Cost]])</f>
        <v>PhilippinesChocolate Chip101350652026</v>
      </c>
      <c r="H237" s="25">
        <f>VLOOKUP(Table24[[#This Row],[Column1]],'Raw Data'!A:H,8,FALSE)</f>
        <v>44166</v>
      </c>
      <c r="I237" s="26" t="str">
        <f>TEXT(Table24[[#This Row],[Date]],"yyyy/mm/dd")</f>
        <v>2020/12/01</v>
      </c>
      <c r="J237" s="26" t="str">
        <f>SUBSTITUTE(Table24[[#This Row],[Date Text]],"/","-")</f>
        <v>2020-12-01</v>
      </c>
      <c r="K237" s="27" t="str">
        <f>MID(Table24[[#This Row],[Date Text]],6,2)</f>
        <v>12</v>
      </c>
      <c r="L237" s="26" t="str">
        <f>UPPER(LEFT(Table24[[#This Row],[Country]],3))</f>
        <v>PHI</v>
      </c>
      <c r="M237" s="28" t="str">
        <f xml:space="preserve"> IF(Table24[[#This Row],[Profit]]&gt;=10000,"&gt;= 10000", IF(Table24[[#This Row],[Profit]]&gt;=5000,"&gt;=  5000",IF(Table24[[#This Row],[Profit]]&gt;=1000,"&gt;=  1000",IF(Table24[[#This Row],[Profit]]&lt;1000,"&lt;=  1000","Invalid"))))</f>
        <v>&gt;=  1000</v>
      </c>
      <c r="N237" s="28" t="str">
        <f xml:space="preserve"> IF(Table24[[#This Row],[Quantity]]&gt;=4000,"&gt;=  4000", IF(Table24[[#This Row],[Quantity]]&gt;=2000,"&gt;=  2000",IF(Table24[[#This Row],[Quantity]]&gt;=1000,"&gt;= 1000",IF(Table24[[#This Row],[Quantity]]&lt;=1000,"&lt;= 1000","Invalid"))))</f>
        <v>&gt;= 1000</v>
      </c>
      <c r="O237" s="28" t="str">
        <f>TRIM(Table24[[#This Row],[Product]])</f>
        <v>Chocolate Chip</v>
      </c>
    </row>
    <row r="238" spans="1:15" x14ac:dyDescent="0.2">
      <c r="A238" s="21" t="s">
        <v>16</v>
      </c>
      <c r="B238" s="22" t="s">
        <v>9</v>
      </c>
      <c r="C238" s="23">
        <v>278</v>
      </c>
      <c r="D238" s="24">
        <v>1390</v>
      </c>
      <c r="E238" s="24">
        <v>556</v>
      </c>
      <c r="F238" s="24">
        <v>834</v>
      </c>
      <c r="G238" s="24" t="str">
        <f>CONCATENATE(Table24[[#This Row],[Country]],Table24[[#This Row],[Product]],Table24[[#This Row],[Quantity]],Table24[[#This Row],[Revenue]],Table24[[#This Row],[Cost]])</f>
        <v>PhilippinesChocolate Chip2781390556</v>
      </c>
      <c r="H238" s="25">
        <f>VLOOKUP(Table24[[#This Row],[Column1]],'Raw Data'!A:H,8,FALSE)</f>
        <v>43862</v>
      </c>
      <c r="I238" s="26" t="str">
        <f>TEXT(Table24[[#This Row],[Date]],"yyyy/mm/dd")</f>
        <v>2020/02/01</v>
      </c>
      <c r="J238" s="26" t="str">
        <f>SUBSTITUTE(Table24[[#This Row],[Date Text]],"/","-")</f>
        <v>2020-02-01</v>
      </c>
      <c r="K238" s="27" t="str">
        <f>MID(Table24[[#This Row],[Date Text]],6,2)</f>
        <v>02</v>
      </c>
      <c r="L238" s="26" t="str">
        <f>UPPER(LEFT(Table24[[#This Row],[Country]],3))</f>
        <v>PHI</v>
      </c>
      <c r="M238" s="28" t="str">
        <f xml:space="preserve"> IF(Table24[[#This Row],[Profit]]&gt;=10000,"&gt;= 10000", IF(Table24[[#This Row],[Profit]]&gt;=5000,"&gt;=  5000",IF(Table24[[#This Row],[Profit]]&gt;=1000,"&gt;=  1000",IF(Table24[[#This Row],[Profit]]&lt;1000,"&lt;=  1000","Invalid"))))</f>
        <v>&lt;=  1000</v>
      </c>
      <c r="N238" s="28" t="str">
        <f xml:space="preserve"> IF(Table24[[#This Row],[Quantity]]&gt;=4000,"&gt;=  4000", IF(Table24[[#This Row],[Quantity]]&gt;=2000,"&gt;=  2000",IF(Table24[[#This Row],[Quantity]]&gt;=1000,"&gt;= 1000",IF(Table24[[#This Row],[Quantity]]&lt;=1000,"&lt;= 1000","Invalid"))))</f>
        <v>&lt;= 1000</v>
      </c>
      <c r="O238" s="28" t="str">
        <f>TRIM(Table24[[#This Row],[Product]])</f>
        <v>Chocolate Chip</v>
      </c>
    </row>
    <row r="239" spans="1:15" x14ac:dyDescent="0.2">
      <c r="A239" s="21" t="s">
        <v>16</v>
      </c>
      <c r="B239" s="22" t="s">
        <v>9</v>
      </c>
      <c r="C239" s="23">
        <v>1158</v>
      </c>
      <c r="D239" s="24">
        <v>5790</v>
      </c>
      <c r="E239" s="24">
        <v>2316</v>
      </c>
      <c r="F239" s="24">
        <v>3474</v>
      </c>
      <c r="G239" s="24" t="str">
        <f>CONCATENATE(Table24[[#This Row],[Country]],Table24[[#This Row],[Product]],Table24[[#This Row],[Quantity]],Table24[[#This Row],[Revenue]],Table24[[#This Row],[Cost]])</f>
        <v>PhilippinesChocolate Chip115857902316</v>
      </c>
      <c r="H239" s="25">
        <f>VLOOKUP(Table24[[#This Row],[Column1]],'Raw Data'!A:H,8,FALSE)</f>
        <v>43891</v>
      </c>
      <c r="I239" s="26" t="str">
        <f>TEXT(Table24[[#This Row],[Date]],"yyyy/mm/dd")</f>
        <v>2020/03/01</v>
      </c>
      <c r="J239" s="26" t="str">
        <f>SUBSTITUTE(Table24[[#This Row],[Date Text]],"/","-")</f>
        <v>2020-03-01</v>
      </c>
      <c r="K239" s="27" t="str">
        <f>MID(Table24[[#This Row],[Date Text]],6,2)</f>
        <v>03</v>
      </c>
      <c r="L239" s="26" t="str">
        <f>UPPER(LEFT(Table24[[#This Row],[Country]],3))</f>
        <v>PHI</v>
      </c>
      <c r="M239" s="28" t="str">
        <f xml:space="preserve"> IF(Table24[[#This Row],[Profit]]&gt;=10000,"&gt;= 10000", IF(Table24[[#This Row],[Profit]]&gt;=5000,"&gt;=  5000",IF(Table24[[#This Row],[Profit]]&gt;=1000,"&gt;=  1000",IF(Table24[[#This Row],[Profit]]&lt;1000,"&lt;=  1000","Invalid"))))</f>
        <v>&gt;=  1000</v>
      </c>
      <c r="N239" s="28" t="str">
        <f xml:space="preserve"> IF(Table24[[#This Row],[Quantity]]&gt;=4000,"&gt;=  4000", IF(Table24[[#This Row],[Quantity]]&gt;=2000,"&gt;=  2000",IF(Table24[[#This Row],[Quantity]]&gt;=1000,"&gt;= 1000",IF(Table24[[#This Row],[Quantity]]&lt;=1000,"&lt;= 1000","Invalid"))))</f>
        <v>&gt;= 1000</v>
      </c>
      <c r="O239" s="28" t="str">
        <f>TRIM(Table24[[#This Row],[Product]])</f>
        <v>Chocolate Chip</v>
      </c>
    </row>
    <row r="240" spans="1:15" x14ac:dyDescent="0.2">
      <c r="A240" s="21" t="s">
        <v>16</v>
      </c>
      <c r="B240" s="22" t="s">
        <v>9</v>
      </c>
      <c r="C240" s="23">
        <v>1085</v>
      </c>
      <c r="D240" s="24">
        <v>5425</v>
      </c>
      <c r="E240" s="24">
        <v>2170</v>
      </c>
      <c r="F240" s="24">
        <v>3255</v>
      </c>
      <c r="G240" s="24" t="str">
        <f>CONCATENATE(Table24[[#This Row],[Country]],Table24[[#This Row],[Product]],Table24[[#This Row],[Quantity]],Table24[[#This Row],[Revenue]],Table24[[#This Row],[Cost]])</f>
        <v>PhilippinesChocolate Chip108554252170</v>
      </c>
      <c r="H240" s="25">
        <f>VLOOKUP(Table24[[#This Row],[Column1]],'Raw Data'!A:H,8,FALSE)</f>
        <v>44105</v>
      </c>
      <c r="I240" s="26" t="str">
        <f>TEXT(Table24[[#This Row],[Date]],"yyyy/mm/dd")</f>
        <v>2020/10/01</v>
      </c>
      <c r="J240" s="26" t="str">
        <f>SUBSTITUTE(Table24[[#This Row],[Date Text]],"/","-")</f>
        <v>2020-10-01</v>
      </c>
      <c r="K240" s="27" t="str">
        <f>MID(Table24[[#This Row],[Date Text]],6,2)</f>
        <v>10</v>
      </c>
      <c r="L240" s="26" t="str">
        <f>UPPER(LEFT(Table24[[#This Row],[Country]],3))</f>
        <v>PHI</v>
      </c>
      <c r="M240" s="28" t="str">
        <f xml:space="preserve"> IF(Table24[[#This Row],[Profit]]&gt;=10000,"&gt;= 10000", IF(Table24[[#This Row],[Profit]]&gt;=5000,"&gt;=  5000",IF(Table24[[#This Row],[Profit]]&gt;=1000,"&gt;=  1000",IF(Table24[[#This Row],[Profit]]&lt;1000,"&lt;=  1000","Invalid"))))</f>
        <v>&gt;=  1000</v>
      </c>
      <c r="N240" s="28" t="str">
        <f xml:space="preserve"> IF(Table24[[#This Row],[Quantity]]&gt;=4000,"&gt;=  4000", IF(Table24[[#This Row],[Quantity]]&gt;=2000,"&gt;=  2000",IF(Table24[[#This Row],[Quantity]]&gt;=1000,"&gt;= 1000",IF(Table24[[#This Row],[Quantity]]&lt;=1000,"&lt;= 1000","Invalid"))))</f>
        <v>&gt;= 1000</v>
      </c>
      <c r="O240" s="28" t="str">
        <f>TRIM(Table24[[#This Row],[Product]])</f>
        <v>Chocolate Chip</v>
      </c>
    </row>
    <row r="241" spans="1:15" x14ac:dyDescent="0.2">
      <c r="A241" s="21" t="s">
        <v>16</v>
      </c>
      <c r="B241" s="22" t="s">
        <v>9</v>
      </c>
      <c r="C241" s="23">
        <v>1175</v>
      </c>
      <c r="D241" s="24">
        <v>5875</v>
      </c>
      <c r="E241" s="24">
        <v>2350</v>
      </c>
      <c r="F241" s="24">
        <v>3525</v>
      </c>
      <c r="G241" s="24" t="str">
        <f>CONCATENATE(Table24[[#This Row],[Country]],Table24[[#This Row],[Product]],Table24[[#This Row],[Quantity]],Table24[[#This Row],[Revenue]],Table24[[#This Row],[Cost]])</f>
        <v>PhilippinesChocolate Chip117558752350</v>
      </c>
      <c r="H241" s="25">
        <f>VLOOKUP(Table24[[#This Row],[Column1]],'Raw Data'!A:H,8,FALSE)</f>
        <v>44105</v>
      </c>
      <c r="I241" s="26" t="str">
        <f>TEXT(Table24[[#This Row],[Date]],"yyyy/mm/dd")</f>
        <v>2020/10/01</v>
      </c>
      <c r="J241" s="26" t="str">
        <f>SUBSTITUTE(Table24[[#This Row],[Date Text]],"/","-")</f>
        <v>2020-10-01</v>
      </c>
      <c r="K241" s="27" t="str">
        <f>MID(Table24[[#This Row],[Date Text]],6,2)</f>
        <v>10</v>
      </c>
      <c r="L241" s="26" t="str">
        <f>UPPER(LEFT(Table24[[#This Row],[Country]],3))</f>
        <v>PHI</v>
      </c>
      <c r="M241" s="28" t="str">
        <f xml:space="preserve"> IF(Table24[[#This Row],[Profit]]&gt;=10000,"&gt;= 10000", IF(Table24[[#This Row],[Profit]]&gt;=5000,"&gt;=  5000",IF(Table24[[#This Row],[Profit]]&gt;=1000,"&gt;=  1000",IF(Table24[[#This Row],[Profit]]&lt;1000,"&lt;=  1000","Invalid"))))</f>
        <v>&gt;=  1000</v>
      </c>
      <c r="N241" s="28" t="str">
        <f xml:space="preserve"> IF(Table24[[#This Row],[Quantity]]&gt;=4000,"&gt;=  4000", IF(Table24[[#This Row],[Quantity]]&gt;=2000,"&gt;=  2000",IF(Table24[[#This Row],[Quantity]]&gt;=1000,"&gt;= 1000",IF(Table24[[#This Row],[Quantity]]&lt;=1000,"&lt;= 1000","Invalid"))))</f>
        <v>&gt;= 1000</v>
      </c>
      <c r="O241" s="28" t="str">
        <f>TRIM(Table24[[#This Row],[Product]])</f>
        <v>Chocolate Chip</v>
      </c>
    </row>
    <row r="242" spans="1:15" x14ac:dyDescent="0.2">
      <c r="A242" s="21" t="s">
        <v>16</v>
      </c>
      <c r="B242" s="22" t="s">
        <v>10</v>
      </c>
      <c r="C242" s="23">
        <v>921</v>
      </c>
      <c r="D242" s="24">
        <v>921</v>
      </c>
      <c r="E242" s="24">
        <v>184.20000000000002</v>
      </c>
      <c r="F242" s="24">
        <v>736.8</v>
      </c>
      <c r="G242" s="24" t="str">
        <f>CONCATENATE(Table24[[#This Row],[Country]],Table24[[#This Row],[Product]],Table24[[#This Row],[Quantity]],Table24[[#This Row],[Revenue]],Table24[[#This Row],[Cost]])</f>
        <v>PhilippinesFortune Cookie921921184.2</v>
      </c>
      <c r="H242" s="25">
        <f>VLOOKUP(Table24[[#This Row],[Column1]],'Raw Data'!A:H,8,FALSE)</f>
        <v>43891</v>
      </c>
      <c r="I242" s="26" t="str">
        <f>TEXT(Table24[[#This Row],[Date]],"yyyy/mm/dd")</f>
        <v>2020/03/01</v>
      </c>
      <c r="J242" s="26" t="str">
        <f>SUBSTITUTE(Table24[[#This Row],[Date Text]],"/","-")</f>
        <v>2020-03-01</v>
      </c>
      <c r="K242" s="27" t="str">
        <f>MID(Table24[[#This Row],[Date Text]],6,2)</f>
        <v>03</v>
      </c>
      <c r="L242" s="26" t="str">
        <f>UPPER(LEFT(Table24[[#This Row],[Country]],3))</f>
        <v>PHI</v>
      </c>
      <c r="M242" s="28" t="str">
        <f xml:space="preserve"> IF(Table24[[#This Row],[Profit]]&gt;=10000,"&gt;= 10000", IF(Table24[[#This Row],[Profit]]&gt;=5000,"&gt;=  5000",IF(Table24[[#This Row],[Profit]]&gt;=1000,"&gt;=  1000",IF(Table24[[#This Row],[Profit]]&lt;1000,"&lt;=  1000","Invalid"))))</f>
        <v>&lt;=  1000</v>
      </c>
      <c r="N242" s="28" t="str">
        <f xml:space="preserve"> IF(Table24[[#This Row],[Quantity]]&gt;=4000,"&gt;=  4000", IF(Table24[[#This Row],[Quantity]]&gt;=2000,"&gt;=  2000",IF(Table24[[#This Row],[Quantity]]&gt;=1000,"&gt;= 1000",IF(Table24[[#This Row],[Quantity]]&lt;=1000,"&lt;= 1000","Invalid"))))</f>
        <v>&lt;= 1000</v>
      </c>
      <c r="O242" s="28" t="str">
        <f>TRIM(Table24[[#This Row],[Product]])</f>
        <v>Fortune Cookie</v>
      </c>
    </row>
    <row r="243" spans="1:15" x14ac:dyDescent="0.2">
      <c r="A243" s="21" t="s">
        <v>16</v>
      </c>
      <c r="B243" s="22" t="s">
        <v>10</v>
      </c>
      <c r="C243" s="23">
        <v>1545</v>
      </c>
      <c r="D243" s="24">
        <v>1545</v>
      </c>
      <c r="E243" s="24">
        <v>309</v>
      </c>
      <c r="F243" s="24">
        <v>1236</v>
      </c>
      <c r="G243" s="24" t="str">
        <f>CONCATENATE(Table24[[#This Row],[Country]],Table24[[#This Row],[Product]],Table24[[#This Row],[Quantity]],Table24[[#This Row],[Revenue]],Table24[[#This Row],[Cost]])</f>
        <v>PhilippinesFortune Cookie15451545309</v>
      </c>
      <c r="H243" s="25">
        <f>VLOOKUP(Table24[[#This Row],[Column1]],'Raw Data'!A:H,8,FALSE)</f>
        <v>43983</v>
      </c>
      <c r="I243" s="26" t="str">
        <f>TEXT(Table24[[#This Row],[Date]],"yyyy/mm/dd")</f>
        <v>2020/06/01</v>
      </c>
      <c r="J243" s="26" t="str">
        <f>SUBSTITUTE(Table24[[#This Row],[Date Text]],"/","-")</f>
        <v>2020-06-01</v>
      </c>
      <c r="K243" s="27" t="str">
        <f>MID(Table24[[#This Row],[Date Text]],6,2)</f>
        <v>06</v>
      </c>
      <c r="L243" s="26" t="str">
        <f>UPPER(LEFT(Table24[[#This Row],[Country]],3))</f>
        <v>PHI</v>
      </c>
      <c r="M243" s="28" t="str">
        <f xml:space="preserve"> IF(Table24[[#This Row],[Profit]]&gt;=10000,"&gt;= 10000", IF(Table24[[#This Row],[Profit]]&gt;=5000,"&gt;=  5000",IF(Table24[[#This Row],[Profit]]&gt;=1000,"&gt;=  1000",IF(Table24[[#This Row],[Profit]]&lt;1000,"&lt;=  1000","Invalid"))))</f>
        <v>&gt;=  1000</v>
      </c>
      <c r="N243" s="28" t="str">
        <f xml:space="preserve"> IF(Table24[[#This Row],[Quantity]]&gt;=4000,"&gt;=  4000", IF(Table24[[#This Row],[Quantity]]&gt;=2000,"&gt;=  2000",IF(Table24[[#This Row],[Quantity]]&gt;=1000,"&gt;= 1000",IF(Table24[[#This Row],[Quantity]]&lt;=1000,"&lt;= 1000","Invalid"))))</f>
        <v>&gt;= 1000</v>
      </c>
      <c r="O243" s="28" t="str">
        <f>TRIM(Table24[[#This Row],[Product]])</f>
        <v>Fortune Cookie</v>
      </c>
    </row>
    <row r="244" spans="1:15" x14ac:dyDescent="0.2">
      <c r="A244" s="21" t="s">
        <v>16</v>
      </c>
      <c r="B244" s="22" t="s">
        <v>10</v>
      </c>
      <c r="C244" s="23">
        <v>2146</v>
      </c>
      <c r="D244" s="24">
        <v>2146</v>
      </c>
      <c r="E244" s="24">
        <v>429.20000000000005</v>
      </c>
      <c r="F244" s="24">
        <v>1716.8</v>
      </c>
      <c r="G244" s="24" t="str">
        <f>CONCATENATE(Table24[[#This Row],[Country]],Table24[[#This Row],[Product]],Table24[[#This Row],[Quantity]],Table24[[#This Row],[Revenue]],Table24[[#This Row],[Cost]])</f>
        <v>PhilippinesFortune Cookie21462146429.2</v>
      </c>
      <c r="H244" s="25">
        <f>VLOOKUP(Table24[[#This Row],[Column1]],'Raw Data'!A:H,8,FALSE)</f>
        <v>44075</v>
      </c>
      <c r="I244" s="26" t="str">
        <f>TEXT(Table24[[#This Row],[Date]],"yyyy/mm/dd")</f>
        <v>2020/09/01</v>
      </c>
      <c r="J244" s="26" t="str">
        <f>SUBSTITUTE(Table24[[#This Row],[Date Text]],"/","-")</f>
        <v>2020-09-01</v>
      </c>
      <c r="K244" s="27" t="str">
        <f>MID(Table24[[#This Row],[Date Text]],6,2)</f>
        <v>09</v>
      </c>
      <c r="L244" s="26" t="str">
        <f>UPPER(LEFT(Table24[[#This Row],[Country]],3))</f>
        <v>PHI</v>
      </c>
      <c r="M244" s="28" t="str">
        <f xml:space="preserve"> IF(Table24[[#This Row],[Profit]]&gt;=10000,"&gt;= 10000", IF(Table24[[#This Row],[Profit]]&gt;=5000,"&gt;=  5000",IF(Table24[[#This Row],[Profit]]&gt;=1000,"&gt;=  1000",IF(Table24[[#This Row],[Profit]]&lt;1000,"&lt;=  1000","Invalid"))))</f>
        <v>&gt;=  1000</v>
      </c>
      <c r="N244" s="28" t="str">
        <f xml:space="preserve"> IF(Table24[[#This Row],[Quantity]]&gt;=4000,"&gt;=  4000", IF(Table24[[#This Row],[Quantity]]&gt;=2000,"&gt;=  2000",IF(Table24[[#This Row],[Quantity]]&gt;=1000,"&gt;= 1000",IF(Table24[[#This Row],[Quantity]]&lt;=1000,"&lt;= 1000","Invalid"))))</f>
        <v>&gt;=  2000</v>
      </c>
      <c r="O244" s="28" t="str">
        <f>TRIM(Table24[[#This Row],[Product]])</f>
        <v>Fortune Cookie</v>
      </c>
    </row>
    <row r="245" spans="1:15" x14ac:dyDescent="0.2">
      <c r="A245" s="21" t="s">
        <v>16</v>
      </c>
      <c r="B245" s="22" t="s">
        <v>10</v>
      </c>
      <c r="C245" s="23">
        <v>1958</v>
      </c>
      <c r="D245" s="24">
        <v>1958</v>
      </c>
      <c r="E245" s="24">
        <v>391.6</v>
      </c>
      <c r="F245" s="24">
        <v>1566.4</v>
      </c>
      <c r="G245" s="24" t="str">
        <f>CONCATENATE(Table24[[#This Row],[Country]],Table24[[#This Row],[Product]],Table24[[#This Row],[Quantity]],Table24[[#This Row],[Revenue]],Table24[[#This Row],[Cost]])</f>
        <v>PhilippinesFortune Cookie19581958391.6</v>
      </c>
      <c r="H245" s="25">
        <f>VLOOKUP(Table24[[#This Row],[Column1]],'Raw Data'!A:H,8,FALSE)</f>
        <v>43862</v>
      </c>
      <c r="I245" s="26" t="str">
        <f>TEXT(Table24[[#This Row],[Date]],"yyyy/mm/dd")</f>
        <v>2020/02/01</v>
      </c>
      <c r="J245" s="26" t="str">
        <f>SUBSTITUTE(Table24[[#This Row],[Date Text]],"/","-")</f>
        <v>2020-02-01</v>
      </c>
      <c r="K245" s="27" t="str">
        <f>MID(Table24[[#This Row],[Date Text]],6,2)</f>
        <v>02</v>
      </c>
      <c r="L245" s="26" t="str">
        <f>UPPER(LEFT(Table24[[#This Row],[Country]],3))</f>
        <v>PHI</v>
      </c>
      <c r="M245" s="28" t="str">
        <f xml:space="preserve"> IF(Table24[[#This Row],[Profit]]&gt;=10000,"&gt;= 10000", IF(Table24[[#This Row],[Profit]]&gt;=5000,"&gt;=  5000",IF(Table24[[#This Row],[Profit]]&gt;=1000,"&gt;=  1000",IF(Table24[[#This Row],[Profit]]&lt;1000,"&lt;=  1000","Invalid"))))</f>
        <v>&gt;=  1000</v>
      </c>
      <c r="N245" s="28" t="str">
        <f xml:space="preserve"> IF(Table24[[#This Row],[Quantity]]&gt;=4000,"&gt;=  4000", IF(Table24[[#This Row],[Quantity]]&gt;=2000,"&gt;=  2000",IF(Table24[[#This Row],[Quantity]]&gt;=1000,"&gt;= 1000",IF(Table24[[#This Row],[Quantity]]&lt;=1000,"&lt;= 1000","Invalid"))))</f>
        <v>&gt;= 1000</v>
      </c>
      <c r="O245" s="28" t="str">
        <f>TRIM(Table24[[#This Row],[Product]])</f>
        <v>Fortune Cookie</v>
      </c>
    </row>
    <row r="246" spans="1:15" x14ac:dyDescent="0.2">
      <c r="A246" s="21" t="s">
        <v>16</v>
      </c>
      <c r="B246" s="22" t="s">
        <v>10</v>
      </c>
      <c r="C246" s="23">
        <v>1706</v>
      </c>
      <c r="D246" s="24">
        <v>1706</v>
      </c>
      <c r="E246" s="24">
        <v>341.20000000000005</v>
      </c>
      <c r="F246" s="24">
        <v>1364.8</v>
      </c>
      <c r="G246" s="24" t="str">
        <f>CONCATENATE(Table24[[#This Row],[Country]],Table24[[#This Row],[Product]],Table24[[#This Row],[Quantity]],Table24[[#This Row],[Revenue]],Table24[[#This Row],[Cost]])</f>
        <v>PhilippinesFortune Cookie17061706341.2</v>
      </c>
      <c r="H246" s="25">
        <f>VLOOKUP(Table24[[#This Row],[Column1]],'Raw Data'!A:H,8,FALSE)</f>
        <v>44166</v>
      </c>
      <c r="I246" s="26" t="str">
        <f>TEXT(Table24[[#This Row],[Date]],"yyyy/mm/dd")</f>
        <v>2020/12/01</v>
      </c>
      <c r="J246" s="26" t="str">
        <f>SUBSTITUTE(Table24[[#This Row],[Date Text]],"/","-")</f>
        <v>2020-12-01</v>
      </c>
      <c r="K246" s="27" t="str">
        <f>MID(Table24[[#This Row],[Date Text]],6,2)</f>
        <v>12</v>
      </c>
      <c r="L246" s="26" t="str">
        <f>UPPER(LEFT(Table24[[#This Row],[Country]],3))</f>
        <v>PHI</v>
      </c>
      <c r="M246" s="28" t="str">
        <f xml:space="preserve"> IF(Table24[[#This Row],[Profit]]&gt;=10000,"&gt;= 10000", IF(Table24[[#This Row],[Profit]]&gt;=5000,"&gt;=  5000",IF(Table24[[#This Row],[Profit]]&gt;=1000,"&gt;=  1000",IF(Table24[[#This Row],[Profit]]&lt;1000,"&lt;=  1000","Invalid"))))</f>
        <v>&gt;=  1000</v>
      </c>
      <c r="N246" s="28" t="str">
        <f xml:space="preserve"> IF(Table24[[#This Row],[Quantity]]&gt;=4000,"&gt;=  4000", IF(Table24[[#This Row],[Quantity]]&gt;=2000,"&gt;=  2000",IF(Table24[[#This Row],[Quantity]]&gt;=1000,"&gt;= 1000",IF(Table24[[#This Row],[Quantity]]&lt;=1000,"&lt;= 1000","Invalid"))))</f>
        <v>&gt;= 1000</v>
      </c>
      <c r="O246" s="28" t="str">
        <f>TRIM(Table24[[#This Row],[Product]])</f>
        <v>Fortune Cookie</v>
      </c>
    </row>
    <row r="247" spans="1:15" x14ac:dyDescent="0.2">
      <c r="A247" s="21" t="s">
        <v>16</v>
      </c>
      <c r="B247" s="22" t="s">
        <v>10</v>
      </c>
      <c r="C247" s="23">
        <v>1859</v>
      </c>
      <c r="D247" s="24">
        <v>1859</v>
      </c>
      <c r="E247" s="24">
        <v>371.8</v>
      </c>
      <c r="F247" s="24">
        <v>1487.2</v>
      </c>
      <c r="G247" s="24" t="str">
        <f>CONCATENATE(Table24[[#This Row],[Country]],Table24[[#This Row],[Product]],Table24[[#This Row],[Quantity]],Table24[[#This Row],[Revenue]],Table24[[#This Row],[Cost]])</f>
        <v>PhilippinesFortune Cookie18591859371.8</v>
      </c>
      <c r="H247" s="25">
        <f>VLOOKUP(Table24[[#This Row],[Column1]],'Raw Data'!A:H,8,FALSE)</f>
        <v>44044</v>
      </c>
      <c r="I247" s="26" t="str">
        <f>TEXT(Table24[[#This Row],[Date]],"yyyy/mm/dd")</f>
        <v>2020/08/01</v>
      </c>
      <c r="J247" s="26" t="str">
        <f>SUBSTITUTE(Table24[[#This Row],[Date Text]],"/","-")</f>
        <v>2020-08-01</v>
      </c>
      <c r="K247" s="27" t="str">
        <f>MID(Table24[[#This Row],[Date Text]],6,2)</f>
        <v>08</v>
      </c>
      <c r="L247" s="26" t="str">
        <f>UPPER(LEFT(Table24[[#This Row],[Country]],3))</f>
        <v>PHI</v>
      </c>
      <c r="M247" s="28" t="str">
        <f xml:space="preserve"> IF(Table24[[#This Row],[Profit]]&gt;=10000,"&gt;= 10000", IF(Table24[[#This Row],[Profit]]&gt;=5000,"&gt;=  5000",IF(Table24[[#This Row],[Profit]]&gt;=1000,"&gt;=  1000",IF(Table24[[#This Row],[Profit]]&lt;1000,"&lt;=  1000","Invalid"))))</f>
        <v>&gt;=  1000</v>
      </c>
      <c r="N247" s="28" t="str">
        <f xml:space="preserve"> IF(Table24[[#This Row],[Quantity]]&gt;=4000,"&gt;=  4000", IF(Table24[[#This Row],[Quantity]]&gt;=2000,"&gt;=  2000",IF(Table24[[#This Row],[Quantity]]&gt;=1000,"&gt;= 1000",IF(Table24[[#This Row],[Quantity]]&lt;=1000,"&lt;= 1000","Invalid"))))</f>
        <v>&gt;= 1000</v>
      </c>
      <c r="O247" s="28" t="str">
        <f>TRIM(Table24[[#This Row],[Product]])</f>
        <v>Fortune Cookie</v>
      </c>
    </row>
    <row r="248" spans="1:15" x14ac:dyDescent="0.2">
      <c r="A248" s="21" t="s">
        <v>16</v>
      </c>
      <c r="B248" s="22" t="s">
        <v>10</v>
      </c>
      <c r="C248" s="23">
        <v>2021</v>
      </c>
      <c r="D248" s="24">
        <v>2021</v>
      </c>
      <c r="E248" s="24">
        <v>404.20000000000005</v>
      </c>
      <c r="F248" s="24">
        <v>1616.8</v>
      </c>
      <c r="G248" s="24" t="str">
        <f>CONCATENATE(Table24[[#This Row],[Country]],Table24[[#This Row],[Product]],Table24[[#This Row],[Quantity]],Table24[[#This Row],[Revenue]],Table24[[#This Row],[Cost]])</f>
        <v>PhilippinesFortune Cookie20212021404.2</v>
      </c>
      <c r="H248" s="25">
        <f>VLOOKUP(Table24[[#This Row],[Column1]],'Raw Data'!A:H,8,FALSE)</f>
        <v>44105</v>
      </c>
      <c r="I248" s="26" t="str">
        <f>TEXT(Table24[[#This Row],[Date]],"yyyy/mm/dd")</f>
        <v>2020/10/01</v>
      </c>
      <c r="J248" s="26" t="str">
        <f>SUBSTITUTE(Table24[[#This Row],[Date Text]],"/","-")</f>
        <v>2020-10-01</v>
      </c>
      <c r="K248" s="27" t="str">
        <f>MID(Table24[[#This Row],[Date Text]],6,2)</f>
        <v>10</v>
      </c>
      <c r="L248" s="26" t="str">
        <f>UPPER(LEFT(Table24[[#This Row],[Country]],3))</f>
        <v>PHI</v>
      </c>
      <c r="M248" s="28" t="str">
        <f xml:space="preserve"> IF(Table24[[#This Row],[Profit]]&gt;=10000,"&gt;= 10000", IF(Table24[[#This Row],[Profit]]&gt;=5000,"&gt;=  5000",IF(Table24[[#This Row],[Profit]]&gt;=1000,"&gt;=  1000",IF(Table24[[#This Row],[Profit]]&lt;1000,"&lt;=  1000","Invalid"))))</f>
        <v>&gt;=  1000</v>
      </c>
      <c r="N248" s="28" t="str">
        <f xml:space="preserve"> IF(Table24[[#This Row],[Quantity]]&gt;=4000,"&gt;=  4000", IF(Table24[[#This Row],[Quantity]]&gt;=2000,"&gt;=  2000",IF(Table24[[#This Row],[Quantity]]&gt;=1000,"&gt;= 1000",IF(Table24[[#This Row],[Quantity]]&lt;=1000,"&lt;= 1000","Invalid"))))</f>
        <v>&gt;=  2000</v>
      </c>
      <c r="O248" s="28" t="str">
        <f>TRIM(Table24[[#This Row],[Product]])</f>
        <v>Fortune Cookie</v>
      </c>
    </row>
    <row r="249" spans="1:15" x14ac:dyDescent="0.2">
      <c r="A249" s="21" t="s">
        <v>16</v>
      </c>
      <c r="B249" s="22" t="s">
        <v>10</v>
      </c>
      <c r="C249" s="23">
        <v>2342</v>
      </c>
      <c r="D249" s="24">
        <v>2342</v>
      </c>
      <c r="E249" s="24">
        <v>468.40000000000003</v>
      </c>
      <c r="F249" s="24">
        <v>1873.6</v>
      </c>
      <c r="G249" s="24" t="str">
        <f>CONCATENATE(Table24[[#This Row],[Country]],Table24[[#This Row],[Product]],Table24[[#This Row],[Quantity]],Table24[[#This Row],[Revenue]],Table24[[#This Row],[Cost]])</f>
        <v>PhilippinesFortune Cookie23422342468.4</v>
      </c>
      <c r="H249" s="25">
        <f>VLOOKUP(Table24[[#This Row],[Column1]],'Raw Data'!A:H,8,FALSE)</f>
        <v>44136</v>
      </c>
      <c r="I249" s="26" t="str">
        <f>TEXT(Table24[[#This Row],[Date]],"yyyy/mm/dd")</f>
        <v>2020/11/01</v>
      </c>
      <c r="J249" s="26" t="str">
        <f>SUBSTITUTE(Table24[[#This Row],[Date Text]],"/","-")</f>
        <v>2020-11-01</v>
      </c>
      <c r="K249" s="27" t="str">
        <f>MID(Table24[[#This Row],[Date Text]],6,2)</f>
        <v>11</v>
      </c>
      <c r="L249" s="26" t="str">
        <f>UPPER(LEFT(Table24[[#This Row],[Country]],3))</f>
        <v>PHI</v>
      </c>
      <c r="M249" s="28" t="str">
        <f xml:space="preserve"> IF(Table24[[#This Row],[Profit]]&gt;=10000,"&gt;= 10000", IF(Table24[[#This Row],[Profit]]&gt;=5000,"&gt;=  5000",IF(Table24[[#This Row],[Profit]]&gt;=1000,"&gt;=  1000",IF(Table24[[#This Row],[Profit]]&lt;1000,"&lt;=  1000","Invalid"))))</f>
        <v>&gt;=  1000</v>
      </c>
      <c r="N249" s="28" t="str">
        <f xml:space="preserve"> IF(Table24[[#This Row],[Quantity]]&gt;=4000,"&gt;=  4000", IF(Table24[[#This Row],[Quantity]]&gt;=2000,"&gt;=  2000",IF(Table24[[#This Row],[Quantity]]&gt;=1000,"&gt;= 1000",IF(Table24[[#This Row],[Quantity]]&lt;=1000,"&lt;= 1000","Invalid"))))</f>
        <v>&gt;=  2000</v>
      </c>
      <c r="O249" s="28" t="str">
        <f>TRIM(Table24[[#This Row],[Product]])</f>
        <v>Fortune Cookie</v>
      </c>
    </row>
    <row r="250" spans="1:15" x14ac:dyDescent="0.2">
      <c r="A250" s="21" t="s">
        <v>16</v>
      </c>
      <c r="B250" s="22" t="s">
        <v>10</v>
      </c>
      <c r="C250" s="23">
        <v>1460</v>
      </c>
      <c r="D250" s="24">
        <v>1460</v>
      </c>
      <c r="E250" s="24">
        <v>292</v>
      </c>
      <c r="F250" s="24">
        <v>1168</v>
      </c>
      <c r="G250" s="24" t="str">
        <f>CONCATENATE(Table24[[#This Row],[Country]],Table24[[#This Row],[Product]],Table24[[#This Row],[Quantity]],Table24[[#This Row],[Revenue]],Table24[[#This Row],[Cost]])</f>
        <v>PhilippinesFortune Cookie14601460292</v>
      </c>
      <c r="H250" s="25">
        <f>VLOOKUP(Table24[[#This Row],[Column1]],'Raw Data'!A:H,8,FALSE)</f>
        <v>43952</v>
      </c>
      <c r="I250" s="26" t="str">
        <f>TEXT(Table24[[#This Row],[Date]],"yyyy/mm/dd")</f>
        <v>2020/05/01</v>
      </c>
      <c r="J250" s="26" t="str">
        <f>SUBSTITUTE(Table24[[#This Row],[Date Text]],"/","-")</f>
        <v>2020-05-01</v>
      </c>
      <c r="K250" s="27" t="str">
        <f>MID(Table24[[#This Row],[Date Text]],6,2)</f>
        <v>05</v>
      </c>
      <c r="L250" s="26" t="str">
        <f>UPPER(LEFT(Table24[[#This Row],[Country]],3))</f>
        <v>PHI</v>
      </c>
      <c r="M250" s="28" t="str">
        <f xml:space="preserve"> IF(Table24[[#This Row],[Profit]]&gt;=10000,"&gt;= 10000", IF(Table24[[#This Row],[Profit]]&gt;=5000,"&gt;=  5000",IF(Table24[[#This Row],[Profit]]&gt;=1000,"&gt;=  1000",IF(Table24[[#This Row],[Profit]]&lt;1000,"&lt;=  1000","Invalid"))))</f>
        <v>&gt;=  1000</v>
      </c>
      <c r="N250" s="28" t="str">
        <f xml:space="preserve"> IF(Table24[[#This Row],[Quantity]]&gt;=4000,"&gt;=  4000", IF(Table24[[#This Row],[Quantity]]&gt;=2000,"&gt;=  2000",IF(Table24[[#This Row],[Quantity]]&gt;=1000,"&gt;= 1000",IF(Table24[[#This Row],[Quantity]]&lt;=1000,"&lt;= 1000","Invalid"))))</f>
        <v>&gt;= 1000</v>
      </c>
      <c r="O250" s="28" t="str">
        <f>TRIM(Table24[[#This Row],[Product]])</f>
        <v>Fortune Cookie</v>
      </c>
    </row>
    <row r="251" spans="1:15" x14ac:dyDescent="0.2">
      <c r="A251" s="21" t="s">
        <v>16</v>
      </c>
      <c r="B251" s="22" t="s">
        <v>10</v>
      </c>
      <c r="C251" s="23">
        <v>645</v>
      </c>
      <c r="D251" s="24">
        <v>645</v>
      </c>
      <c r="E251" s="24">
        <v>129</v>
      </c>
      <c r="F251" s="24">
        <v>516</v>
      </c>
      <c r="G251" s="24" t="str">
        <f>CONCATENATE(Table24[[#This Row],[Country]],Table24[[#This Row],[Product]],Table24[[#This Row],[Quantity]],Table24[[#This Row],[Revenue]],Table24[[#This Row],[Cost]])</f>
        <v>PhilippinesFortune Cookie645645129</v>
      </c>
      <c r="H251" s="25">
        <f>VLOOKUP(Table24[[#This Row],[Column1]],'Raw Data'!A:H,8,FALSE)</f>
        <v>44013</v>
      </c>
      <c r="I251" s="26" t="str">
        <f>TEXT(Table24[[#This Row],[Date]],"yyyy/mm/dd")</f>
        <v>2020/07/01</v>
      </c>
      <c r="J251" s="26" t="str">
        <f>SUBSTITUTE(Table24[[#This Row],[Date Text]],"/","-")</f>
        <v>2020-07-01</v>
      </c>
      <c r="K251" s="27" t="str">
        <f>MID(Table24[[#This Row],[Date Text]],6,2)</f>
        <v>07</v>
      </c>
      <c r="L251" s="26" t="str">
        <f>UPPER(LEFT(Table24[[#This Row],[Country]],3))</f>
        <v>PHI</v>
      </c>
      <c r="M251" s="28" t="str">
        <f xml:space="preserve"> IF(Table24[[#This Row],[Profit]]&gt;=10000,"&gt;= 10000", IF(Table24[[#This Row],[Profit]]&gt;=5000,"&gt;=  5000",IF(Table24[[#This Row],[Profit]]&gt;=1000,"&gt;=  1000",IF(Table24[[#This Row],[Profit]]&lt;1000,"&lt;=  1000","Invalid"))))</f>
        <v>&lt;=  1000</v>
      </c>
      <c r="N251" s="28" t="str">
        <f xml:space="preserve"> IF(Table24[[#This Row],[Quantity]]&gt;=4000,"&gt;=  4000", IF(Table24[[#This Row],[Quantity]]&gt;=2000,"&gt;=  2000",IF(Table24[[#This Row],[Quantity]]&gt;=1000,"&gt;= 1000",IF(Table24[[#This Row],[Quantity]]&lt;=1000,"&lt;= 1000","Invalid"))))</f>
        <v>&lt;= 1000</v>
      </c>
      <c r="O251" s="28" t="str">
        <f>TRIM(Table24[[#This Row],[Product]])</f>
        <v>Fortune Cookie</v>
      </c>
    </row>
    <row r="252" spans="1:15" x14ac:dyDescent="0.2">
      <c r="A252" s="21" t="s">
        <v>16</v>
      </c>
      <c r="B252" s="22" t="s">
        <v>10</v>
      </c>
      <c r="C252" s="23">
        <v>711</v>
      </c>
      <c r="D252" s="24">
        <v>711</v>
      </c>
      <c r="E252" s="24">
        <v>142.20000000000002</v>
      </c>
      <c r="F252" s="24">
        <v>568.79999999999995</v>
      </c>
      <c r="G252" s="24" t="str">
        <f>CONCATENATE(Table24[[#This Row],[Country]],Table24[[#This Row],[Product]],Table24[[#This Row],[Quantity]],Table24[[#This Row],[Revenue]],Table24[[#This Row],[Cost]])</f>
        <v>PhilippinesFortune Cookie711711142.2</v>
      </c>
      <c r="H252" s="25">
        <f>VLOOKUP(Table24[[#This Row],[Column1]],'Raw Data'!A:H,8,FALSE)</f>
        <v>44166</v>
      </c>
      <c r="I252" s="26" t="str">
        <f>TEXT(Table24[[#This Row],[Date]],"yyyy/mm/dd")</f>
        <v>2020/12/01</v>
      </c>
      <c r="J252" s="26" t="str">
        <f>SUBSTITUTE(Table24[[#This Row],[Date Text]],"/","-")</f>
        <v>2020-12-01</v>
      </c>
      <c r="K252" s="27" t="str">
        <f>MID(Table24[[#This Row],[Date Text]],6,2)</f>
        <v>12</v>
      </c>
      <c r="L252" s="26" t="str">
        <f>UPPER(LEFT(Table24[[#This Row],[Country]],3))</f>
        <v>PHI</v>
      </c>
      <c r="M252" s="28" t="str">
        <f xml:space="preserve"> IF(Table24[[#This Row],[Profit]]&gt;=10000,"&gt;= 10000", IF(Table24[[#This Row],[Profit]]&gt;=5000,"&gt;=  5000",IF(Table24[[#This Row],[Profit]]&gt;=1000,"&gt;=  1000",IF(Table24[[#This Row],[Profit]]&lt;1000,"&lt;=  1000","Invalid"))))</f>
        <v>&lt;=  1000</v>
      </c>
      <c r="N252" s="28" t="str">
        <f xml:space="preserve"> IF(Table24[[#This Row],[Quantity]]&gt;=4000,"&gt;=  4000", IF(Table24[[#This Row],[Quantity]]&gt;=2000,"&gt;=  2000",IF(Table24[[#This Row],[Quantity]]&gt;=1000,"&gt;= 1000",IF(Table24[[#This Row],[Quantity]]&lt;=1000,"&lt;= 1000","Invalid"))))</f>
        <v>&lt;= 1000</v>
      </c>
      <c r="O252" s="28" t="str">
        <f>TRIM(Table24[[#This Row],[Product]])</f>
        <v>Fortune Cookie</v>
      </c>
    </row>
    <row r="253" spans="1:15" x14ac:dyDescent="0.2">
      <c r="A253" s="21" t="s">
        <v>16</v>
      </c>
      <c r="B253" s="22" t="s">
        <v>10</v>
      </c>
      <c r="C253" s="23">
        <v>766</v>
      </c>
      <c r="D253" s="24">
        <v>766</v>
      </c>
      <c r="E253" s="24">
        <v>153.20000000000002</v>
      </c>
      <c r="F253" s="24">
        <v>612.79999999999995</v>
      </c>
      <c r="G253" s="24" t="str">
        <f>CONCATENATE(Table24[[#This Row],[Country]],Table24[[#This Row],[Product]],Table24[[#This Row],[Quantity]],Table24[[#This Row],[Revenue]],Table24[[#This Row],[Cost]])</f>
        <v>PhilippinesFortune Cookie766766153.2</v>
      </c>
      <c r="H253" s="25">
        <f>VLOOKUP(Table24[[#This Row],[Column1]],'Raw Data'!A:H,8,FALSE)</f>
        <v>43831</v>
      </c>
      <c r="I253" s="26" t="str">
        <f>TEXT(Table24[[#This Row],[Date]],"yyyy/mm/dd")</f>
        <v>2020/01/01</v>
      </c>
      <c r="J253" s="26" t="str">
        <f>SUBSTITUTE(Table24[[#This Row],[Date Text]],"/","-")</f>
        <v>2020-01-01</v>
      </c>
      <c r="K253" s="27" t="str">
        <f>MID(Table24[[#This Row],[Date Text]],6,2)</f>
        <v>01</v>
      </c>
      <c r="L253" s="26" t="str">
        <f>UPPER(LEFT(Table24[[#This Row],[Country]],3))</f>
        <v>PHI</v>
      </c>
      <c r="M253" s="28" t="str">
        <f xml:space="preserve"> IF(Table24[[#This Row],[Profit]]&gt;=10000,"&gt;= 10000", IF(Table24[[#This Row],[Profit]]&gt;=5000,"&gt;=  5000",IF(Table24[[#This Row],[Profit]]&gt;=1000,"&gt;=  1000",IF(Table24[[#This Row],[Profit]]&lt;1000,"&lt;=  1000","Invalid"))))</f>
        <v>&lt;=  1000</v>
      </c>
      <c r="N253" s="28" t="str">
        <f xml:space="preserve"> IF(Table24[[#This Row],[Quantity]]&gt;=4000,"&gt;=  4000", IF(Table24[[#This Row],[Quantity]]&gt;=2000,"&gt;=  2000",IF(Table24[[#This Row],[Quantity]]&gt;=1000,"&gt;= 1000",IF(Table24[[#This Row],[Quantity]]&lt;=1000,"&lt;= 1000","Invalid"))))</f>
        <v>&lt;= 1000</v>
      </c>
      <c r="O253" s="28" t="str">
        <f>TRIM(Table24[[#This Row],[Product]])</f>
        <v>Fortune Cookie</v>
      </c>
    </row>
    <row r="254" spans="1:15" x14ac:dyDescent="0.2">
      <c r="A254" s="21" t="s">
        <v>16</v>
      </c>
      <c r="B254" s="22" t="s">
        <v>10</v>
      </c>
      <c r="C254" s="23">
        <v>1199</v>
      </c>
      <c r="D254" s="24">
        <v>1199</v>
      </c>
      <c r="E254" s="24">
        <v>239.8</v>
      </c>
      <c r="F254" s="24">
        <v>959.2</v>
      </c>
      <c r="G254" s="24" t="str">
        <f>CONCATENATE(Table24[[#This Row],[Country]],Table24[[#This Row],[Product]],Table24[[#This Row],[Quantity]],Table24[[#This Row],[Revenue]],Table24[[#This Row],[Cost]])</f>
        <v>PhilippinesFortune Cookie11991199239.8</v>
      </c>
      <c r="H254" s="25">
        <f>VLOOKUP(Table24[[#This Row],[Column1]],'Raw Data'!A:H,8,FALSE)</f>
        <v>43922</v>
      </c>
      <c r="I254" s="26" t="str">
        <f>TEXT(Table24[[#This Row],[Date]],"yyyy/mm/dd")</f>
        <v>2020/04/01</v>
      </c>
      <c r="J254" s="26" t="str">
        <f>SUBSTITUTE(Table24[[#This Row],[Date Text]],"/","-")</f>
        <v>2020-04-01</v>
      </c>
      <c r="K254" s="27" t="str">
        <f>MID(Table24[[#This Row],[Date Text]],6,2)</f>
        <v>04</v>
      </c>
      <c r="L254" s="26" t="str">
        <f>UPPER(LEFT(Table24[[#This Row],[Country]],3))</f>
        <v>PHI</v>
      </c>
      <c r="M254" s="28" t="str">
        <f xml:space="preserve"> IF(Table24[[#This Row],[Profit]]&gt;=10000,"&gt;= 10000", IF(Table24[[#This Row],[Profit]]&gt;=5000,"&gt;=  5000",IF(Table24[[#This Row],[Profit]]&gt;=1000,"&gt;=  1000",IF(Table24[[#This Row],[Profit]]&lt;1000,"&lt;=  1000","Invalid"))))</f>
        <v>&lt;=  1000</v>
      </c>
      <c r="N254" s="28" t="str">
        <f xml:space="preserve"> IF(Table24[[#This Row],[Quantity]]&gt;=4000,"&gt;=  4000", IF(Table24[[#This Row],[Quantity]]&gt;=2000,"&gt;=  2000",IF(Table24[[#This Row],[Quantity]]&gt;=1000,"&gt;= 1000",IF(Table24[[#This Row],[Quantity]]&lt;=1000,"&lt;= 1000","Invalid"))))</f>
        <v>&gt;= 1000</v>
      </c>
      <c r="O254" s="28" t="str">
        <f>TRIM(Table24[[#This Row],[Product]])</f>
        <v>Fortune Cookie</v>
      </c>
    </row>
    <row r="255" spans="1:15" x14ac:dyDescent="0.2">
      <c r="A255" s="21" t="s">
        <v>16</v>
      </c>
      <c r="B255" s="22" t="s">
        <v>11</v>
      </c>
      <c r="C255" s="23">
        <v>4220</v>
      </c>
      <c r="D255" s="24">
        <v>21100</v>
      </c>
      <c r="E255" s="24">
        <v>9284</v>
      </c>
      <c r="F255" s="24">
        <v>11816</v>
      </c>
      <c r="G255" s="24" t="str">
        <f>CONCATENATE(Table24[[#This Row],[Country]],Table24[[#This Row],[Product]],Table24[[#This Row],[Quantity]],Table24[[#This Row],[Revenue]],Table24[[#This Row],[Cost]])</f>
        <v>PhilippinesOatmeal Raisin4220211009284</v>
      </c>
      <c r="H255" s="25">
        <f>VLOOKUP(Table24[[#This Row],[Column1]],'Raw Data'!A:H,8,FALSE)</f>
        <v>43922</v>
      </c>
      <c r="I255" s="26" t="str">
        <f>TEXT(Table24[[#This Row],[Date]],"yyyy/mm/dd")</f>
        <v>2020/04/01</v>
      </c>
      <c r="J255" s="26" t="str">
        <f>SUBSTITUTE(Table24[[#This Row],[Date Text]],"/","-")</f>
        <v>2020-04-01</v>
      </c>
      <c r="K255" s="27" t="str">
        <f>MID(Table24[[#This Row],[Date Text]],6,2)</f>
        <v>04</v>
      </c>
      <c r="L255" s="26" t="str">
        <f>UPPER(LEFT(Table24[[#This Row],[Country]],3))</f>
        <v>PHI</v>
      </c>
      <c r="M255" s="28" t="str">
        <f xml:space="preserve"> IF(Table24[[#This Row],[Profit]]&gt;=10000,"&gt;= 10000", IF(Table24[[#This Row],[Profit]]&gt;=5000,"&gt;=  5000",IF(Table24[[#This Row],[Profit]]&gt;=1000,"&gt;=  1000",IF(Table24[[#This Row],[Profit]]&lt;1000,"&lt;=  1000","Invalid"))))</f>
        <v>&gt;= 10000</v>
      </c>
      <c r="N255" s="28" t="str">
        <f xml:space="preserve"> IF(Table24[[#This Row],[Quantity]]&gt;=4000,"&gt;=  4000", IF(Table24[[#This Row],[Quantity]]&gt;=2000,"&gt;=  2000",IF(Table24[[#This Row],[Quantity]]&gt;=1000,"&gt;= 1000",IF(Table24[[#This Row],[Quantity]]&lt;=1000,"&lt;= 1000","Invalid"))))</f>
        <v>&gt;=  4000</v>
      </c>
      <c r="O255" s="28" t="str">
        <f>TRIM(Table24[[#This Row],[Product]])</f>
        <v>Oatmeal Raisin</v>
      </c>
    </row>
    <row r="256" spans="1:15" x14ac:dyDescent="0.2">
      <c r="A256" s="21" t="s">
        <v>16</v>
      </c>
      <c r="B256" s="22" t="s">
        <v>11</v>
      </c>
      <c r="C256" s="23">
        <v>1686</v>
      </c>
      <c r="D256" s="24">
        <v>8430</v>
      </c>
      <c r="E256" s="24">
        <v>3709.2000000000003</v>
      </c>
      <c r="F256" s="24">
        <v>4720.7999999999993</v>
      </c>
      <c r="G256" s="24" t="str">
        <f>CONCATENATE(Table24[[#This Row],[Country]],Table24[[#This Row],[Product]],Table24[[#This Row],[Quantity]],Table24[[#This Row],[Revenue]],Table24[[#This Row],[Cost]])</f>
        <v>PhilippinesOatmeal Raisin168684303709.2</v>
      </c>
      <c r="H256" s="25">
        <f>VLOOKUP(Table24[[#This Row],[Column1]],'Raw Data'!A:H,8,FALSE)</f>
        <v>44013</v>
      </c>
      <c r="I256" s="26" t="str">
        <f>TEXT(Table24[[#This Row],[Date]],"yyyy/mm/dd")</f>
        <v>2020/07/01</v>
      </c>
      <c r="J256" s="26" t="str">
        <f>SUBSTITUTE(Table24[[#This Row],[Date Text]],"/","-")</f>
        <v>2020-07-01</v>
      </c>
      <c r="K256" s="27" t="str">
        <f>MID(Table24[[#This Row],[Date Text]],6,2)</f>
        <v>07</v>
      </c>
      <c r="L256" s="26" t="str">
        <f>UPPER(LEFT(Table24[[#This Row],[Country]],3))</f>
        <v>PHI</v>
      </c>
      <c r="M256" s="28" t="str">
        <f xml:space="preserve"> IF(Table24[[#This Row],[Profit]]&gt;=10000,"&gt;= 10000", IF(Table24[[#This Row],[Profit]]&gt;=5000,"&gt;=  5000",IF(Table24[[#This Row],[Profit]]&gt;=1000,"&gt;=  1000",IF(Table24[[#This Row],[Profit]]&lt;1000,"&lt;=  1000","Invalid"))))</f>
        <v>&gt;=  1000</v>
      </c>
      <c r="N256" s="28" t="str">
        <f xml:space="preserve"> IF(Table24[[#This Row],[Quantity]]&gt;=4000,"&gt;=  4000", IF(Table24[[#This Row],[Quantity]]&gt;=2000,"&gt;=  2000",IF(Table24[[#This Row],[Quantity]]&gt;=1000,"&gt;= 1000",IF(Table24[[#This Row],[Quantity]]&lt;=1000,"&lt;= 1000","Invalid"))))</f>
        <v>&gt;= 1000</v>
      </c>
      <c r="O256" s="28" t="str">
        <f>TRIM(Table24[[#This Row],[Product]])</f>
        <v>Oatmeal Raisin</v>
      </c>
    </row>
    <row r="257" spans="1:15" x14ac:dyDescent="0.2">
      <c r="A257" s="21" t="s">
        <v>16</v>
      </c>
      <c r="B257" s="22" t="s">
        <v>11</v>
      </c>
      <c r="C257" s="23">
        <v>259</v>
      </c>
      <c r="D257" s="24">
        <v>1295</v>
      </c>
      <c r="E257" s="24">
        <v>569.80000000000007</v>
      </c>
      <c r="F257" s="24">
        <v>725.19999999999993</v>
      </c>
      <c r="G257" s="24" t="str">
        <f>CONCATENATE(Table24[[#This Row],[Country]],Table24[[#This Row],[Product]],Table24[[#This Row],[Quantity]],Table24[[#This Row],[Revenue]],Table24[[#This Row],[Cost]])</f>
        <v>PhilippinesOatmeal Raisin2591295569.8</v>
      </c>
      <c r="H257" s="25">
        <f>VLOOKUP(Table24[[#This Row],[Column1]],'Raw Data'!A:H,8,FALSE)</f>
        <v>43891</v>
      </c>
      <c r="I257" s="26" t="str">
        <f>TEXT(Table24[[#This Row],[Date]],"yyyy/mm/dd")</f>
        <v>2020/03/01</v>
      </c>
      <c r="J257" s="26" t="str">
        <f>SUBSTITUTE(Table24[[#This Row],[Date Text]],"/","-")</f>
        <v>2020-03-01</v>
      </c>
      <c r="K257" s="27" t="str">
        <f>MID(Table24[[#This Row],[Date Text]],6,2)</f>
        <v>03</v>
      </c>
      <c r="L257" s="26" t="str">
        <f>UPPER(LEFT(Table24[[#This Row],[Country]],3))</f>
        <v>PHI</v>
      </c>
      <c r="M257" s="28" t="str">
        <f xml:space="preserve"> IF(Table24[[#This Row],[Profit]]&gt;=10000,"&gt;= 10000", IF(Table24[[#This Row],[Profit]]&gt;=5000,"&gt;=  5000",IF(Table24[[#This Row],[Profit]]&gt;=1000,"&gt;=  1000",IF(Table24[[#This Row],[Profit]]&lt;1000,"&lt;=  1000","Invalid"))))</f>
        <v>&lt;=  1000</v>
      </c>
      <c r="N257" s="28" t="str">
        <f xml:space="preserve"> IF(Table24[[#This Row],[Quantity]]&gt;=4000,"&gt;=  4000", IF(Table24[[#This Row],[Quantity]]&gt;=2000,"&gt;=  2000",IF(Table24[[#This Row],[Quantity]]&gt;=1000,"&gt;= 1000",IF(Table24[[#This Row],[Quantity]]&lt;=1000,"&lt;= 1000","Invalid"))))</f>
        <v>&lt;= 1000</v>
      </c>
      <c r="O257" s="28" t="str">
        <f>TRIM(Table24[[#This Row],[Product]])</f>
        <v>Oatmeal Raisin</v>
      </c>
    </row>
    <row r="258" spans="1:15" x14ac:dyDescent="0.2">
      <c r="A258" s="21" t="s">
        <v>16</v>
      </c>
      <c r="B258" s="22" t="s">
        <v>11</v>
      </c>
      <c r="C258" s="23">
        <v>2276</v>
      </c>
      <c r="D258" s="24">
        <v>11380</v>
      </c>
      <c r="E258" s="24">
        <v>5007.2000000000007</v>
      </c>
      <c r="F258" s="24">
        <v>6372.7999999999993</v>
      </c>
      <c r="G258" s="24" t="str">
        <f>CONCATENATE(Table24[[#This Row],[Country]],Table24[[#This Row],[Product]],Table24[[#This Row],[Quantity]],Table24[[#This Row],[Revenue]],Table24[[#This Row],[Cost]])</f>
        <v>PhilippinesOatmeal Raisin2276113805007.2</v>
      </c>
      <c r="H258" s="25">
        <f>VLOOKUP(Table24[[#This Row],[Column1]],'Raw Data'!A:H,8,FALSE)</f>
        <v>43952</v>
      </c>
      <c r="I258" s="26" t="str">
        <f>TEXT(Table24[[#This Row],[Date]],"yyyy/mm/dd")</f>
        <v>2020/05/01</v>
      </c>
      <c r="J258" s="26" t="str">
        <f>SUBSTITUTE(Table24[[#This Row],[Date Text]],"/","-")</f>
        <v>2020-05-01</v>
      </c>
      <c r="K258" s="27" t="str">
        <f>MID(Table24[[#This Row],[Date Text]],6,2)</f>
        <v>05</v>
      </c>
      <c r="L258" s="26" t="str">
        <f>UPPER(LEFT(Table24[[#This Row],[Country]],3))</f>
        <v>PHI</v>
      </c>
      <c r="M258" s="28" t="str">
        <f xml:space="preserve"> IF(Table24[[#This Row],[Profit]]&gt;=10000,"&gt;= 10000", IF(Table24[[#This Row],[Profit]]&gt;=5000,"&gt;=  5000",IF(Table24[[#This Row],[Profit]]&gt;=1000,"&gt;=  1000",IF(Table24[[#This Row],[Profit]]&lt;1000,"&lt;=  1000","Invalid"))))</f>
        <v>&gt;=  5000</v>
      </c>
      <c r="N258" s="28" t="str">
        <f xml:space="preserve"> IF(Table24[[#This Row],[Quantity]]&gt;=4000,"&gt;=  4000", IF(Table24[[#This Row],[Quantity]]&gt;=2000,"&gt;=  2000",IF(Table24[[#This Row],[Quantity]]&gt;=1000,"&gt;= 1000",IF(Table24[[#This Row],[Quantity]]&lt;=1000,"&lt;= 1000","Invalid"))))</f>
        <v>&gt;=  2000</v>
      </c>
      <c r="O258" s="28" t="str">
        <f>TRIM(Table24[[#This Row],[Product]])</f>
        <v>Oatmeal Raisin</v>
      </c>
    </row>
    <row r="259" spans="1:15" x14ac:dyDescent="0.2">
      <c r="A259" s="21" t="s">
        <v>16</v>
      </c>
      <c r="B259" s="22" t="s">
        <v>11</v>
      </c>
      <c r="C259" s="23">
        <v>1907</v>
      </c>
      <c r="D259" s="24">
        <v>9535</v>
      </c>
      <c r="E259" s="24">
        <v>4195.4000000000005</v>
      </c>
      <c r="F259" s="24">
        <v>5339.5999999999995</v>
      </c>
      <c r="G259" s="24" t="str">
        <f>CONCATENATE(Table24[[#This Row],[Country]],Table24[[#This Row],[Product]],Table24[[#This Row],[Quantity]],Table24[[#This Row],[Revenue]],Table24[[#This Row],[Cost]])</f>
        <v>PhilippinesOatmeal Raisin190795354195.4</v>
      </c>
      <c r="H259" s="25">
        <f>VLOOKUP(Table24[[#This Row],[Column1]],'Raw Data'!A:H,8,FALSE)</f>
        <v>44075</v>
      </c>
      <c r="I259" s="26" t="str">
        <f>TEXT(Table24[[#This Row],[Date]],"yyyy/mm/dd")</f>
        <v>2020/09/01</v>
      </c>
      <c r="J259" s="26" t="str">
        <f>SUBSTITUTE(Table24[[#This Row],[Date Text]],"/","-")</f>
        <v>2020-09-01</v>
      </c>
      <c r="K259" s="27" t="str">
        <f>MID(Table24[[#This Row],[Date Text]],6,2)</f>
        <v>09</v>
      </c>
      <c r="L259" s="26" t="str">
        <f>UPPER(LEFT(Table24[[#This Row],[Country]],3))</f>
        <v>PHI</v>
      </c>
      <c r="M259" s="28" t="str">
        <f xml:space="preserve"> IF(Table24[[#This Row],[Profit]]&gt;=10000,"&gt;= 10000", IF(Table24[[#This Row],[Profit]]&gt;=5000,"&gt;=  5000",IF(Table24[[#This Row],[Profit]]&gt;=1000,"&gt;=  1000",IF(Table24[[#This Row],[Profit]]&lt;1000,"&lt;=  1000","Invalid"))))</f>
        <v>&gt;=  5000</v>
      </c>
      <c r="N259" s="28" t="str">
        <f xml:space="preserve"> IF(Table24[[#This Row],[Quantity]]&gt;=4000,"&gt;=  4000", IF(Table24[[#This Row],[Quantity]]&gt;=2000,"&gt;=  2000",IF(Table24[[#This Row],[Quantity]]&gt;=1000,"&gt;= 1000",IF(Table24[[#This Row],[Quantity]]&lt;=1000,"&lt;= 1000","Invalid"))))</f>
        <v>&gt;= 1000</v>
      </c>
      <c r="O259" s="28" t="str">
        <f>TRIM(Table24[[#This Row],[Product]])</f>
        <v>Oatmeal Raisin</v>
      </c>
    </row>
    <row r="260" spans="1:15" x14ac:dyDescent="0.2">
      <c r="A260" s="21" t="s">
        <v>16</v>
      </c>
      <c r="B260" s="22" t="s">
        <v>11</v>
      </c>
      <c r="C260" s="23">
        <v>1350</v>
      </c>
      <c r="D260" s="24">
        <v>6750</v>
      </c>
      <c r="E260" s="24">
        <v>2970.0000000000005</v>
      </c>
      <c r="F260" s="24">
        <v>3779.9999999999995</v>
      </c>
      <c r="G260" s="24" t="str">
        <f>CONCATENATE(Table24[[#This Row],[Country]],Table24[[#This Row],[Product]],Table24[[#This Row],[Quantity]],Table24[[#This Row],[Revenue]],Table24[[#This Row],[Cost]])</f>
        <v>PhilippinesOatmeal Raisin135067502970</v>
      </c>
      <c r="H260" s="25">
        <f>VLOOKUP(Table24[[#This Row],[Column1]],'Raw Data'!A:H,8,FALSE)</f>
        <v>43862</v>
      </c>
      <c r="I260" s="26" t="str">
        <f>TEXT(Table24[[#This Row],[Date]],"yyyy/mm/dd")</f>
        <v>2020/02/01</v>
      </c>
      <c r="J260" s="26" t="str">
        <f>SUBSTITUTE(Table24[[#This Row],[Date Text]],"/","-")</f>
        <v>2020-02-01</v>
      </c>
      <c r="K260" s="27" t="str">
        <f>MID(Table24[[#This Row],[Date Text]],6,2)</f>
        <v>02</v>
      </c>
      <c r="L260" s="26" t="str">
        <f>UPPER(LEFT(Table24[[#This Row],[Country]],3))</f>
        <v>PHI</v>
      </c>
      <c r="M260" s="28" t="str">
        <f xml:space="preserve"> IF(Table24[[#This Row],[Profit]]&gt;=10000,"&gt;= 10000", IF(Table24[[#This Row],[Profit]]&gt;=5000,"&gt;=  5000",IF(Table24[[#This Row],[Profit]]&gt;=1000,"&gt;=  1000",IF(Table24[[#This Row],[Profit]]&lt;1000,"&lt;=  1000","Invalid"))))</f>
        <v>&gt;=  1000</v>
      </c>
      <c r="N260" s="28" t="str">
        <f xml:space="preserve"> IF(Table24[[#This Row],[Quantity]]&gt;=4000,"&gt;=  4000", IF(Table24[[#This Row],[Quantity]]&gt;=2000,"&gt;=  2000",IF(Table24[[#This Row],[Quantity]]&gt;=1000,"&gt;= 1000",IF(Table24[[#This Row],[Quantity]]&lt;=1000,"&lt;= 1000","Invalid"))))</f>
        <v>&gt;= 1000</v>
      </c>
      <c r="O260" s="28" t="str">
        <f>TRIM(Table24[[#This Row],[Product]])</f>
        <v>Oatmeal Raisin</v>
      </c>
    </row>
    <row r="261" spans="1:15" x14ac:dyDescent="0.2">
      <c r="A261" s="21" t="s">
        <v>16</v>
      </c>
      <c r="B261" s="22" t="s">
        <v>11</v>
      </c>
      <c r="C261" s="23">
        <v>1250</v>
      </c>
      <c r="D261" s="24">
        <v>6250</v>
      </c>
      <c r="E261" s="24">
        <v>2750</v>
      </c>
      <c r="F261" s="24">
        <v>3500</v>
      </c>
      <c r="G261" s="24" t="str">
        <f>CONCATENATE(Table24[[#This Row],[Country]],Table24[[#This Row],[Product]],Table24[[#This Row],[Quantity]],Table24[[#This Row],[Revenue]],Table24[[#This Row],[Cost]])</f>
        <v>PhilippinesOatmeal Raisin125062502750</v>
      </c>
      <c r="H261" s="25">
        <f>VLOOKUP(Table24[[#This Row],[Column1]],'Raw Data'!A:H,8,FALSE)</f>
        <v>44166</v>
      </c>
      <c r="I261" s="26" t="str">
        <f>TEXT(Table24[[#This Row],[Date]],"yyyy/mm/dd")</f>
        <v>2020/12/01</v>
      </c>
      <c r="J261" s="26" t="str">
        <f>SUBSTITUTE(Table24[[#This Row],[Date Text]],"/","-")</f>
        <v>2020-12-01</v>
      </c>
      <c r="K261" s="27" t="str">
        <f>MID(Table24[[#This Row],[Date Text]],6,2)</f>
        <v>12</v>
      </c>
      <c r="L261" s="26" t="str">
        <f>UPPER(LEFT(Table24[[#This Row],[Country]],3))</f>
        <v>PHI</v>
      </c>
      <c r="M261" s="28" t="str">
        <f xml:space="preserve"> IF(Table24[[#This Row],[Profit]]&gt;=10000,"&gt;= 10000", IF(Table24[[#This Row],[Profit]]&gt;=5000,"&gt;=  5000",IF(Table24[[#This Row],[Profit]]&gt;=1000,"&gt;=  1000",IF(Table24[[#This Row],[Profit]]&lt;1000,"&lt;=  1000","Invalid"))))</f>
        <v>&gt;=  1000</v>
      </c>
      <c r="N261" s="28" t="str">
        <f xml:space="preserve"> IF(Table24[[#This Row],[Quantity]]&gt;=4000,"&gt;=  4000", IF(Table24[[#This Row],[Quantity]]&gt;=2000,"&gt;=  2000",IF(Table24[[#This Row],[Quantity]]&gt;=1000,"&gt;= 1000",IF(Table24[[#This Row],[Quantity]]&lt;=1000,"&lt;= 1000","Invalid"))))</f>
        <v>&gt;= 1000</v>
      </c>
      <c r="O261" s="28" t="str">
        <f>TRIM(Table24[[#This Row],[Product]])</f>
        <v>Oatmeal Raisin</v>
      </c>
    </row>
    <row r="262" spans="1:15" x14ac:dyDescent="0.2">
      <c r="A262" s="21" t="s">
        <v>16</v>
      </c>
      <c r="B262" s="22" t="s">
        <v>11</v>
      </c>
      <c r="C262" s="23">
        <v>1366</v>
      </c>
      <c r="D262" s="24">
        <v>6830</v>
      </c>
      <c r="E262" s="24">
        <v>3005.2000000000003</v>
      </c>
      <c r="F262" s="24">
        <v>3824.7999999999997</v>
      </c>
      <c r="G262" s="24" t="str">
        <f>CONCATENATE(Table24[[#This Row],[Country]],Table24[[#This Row],[Product]],Table24[[#This Row],[Quantity]],Table24[[#This Row],[Revenue]],Table24[[#This Row],[Cost]])</f>
        <v>PhilippinesOatmeal Raisin136668303005.2</v>
      </c>
      <c r="H262" s="25">
        <f>VLOOKUP(Table24[[#This Row],[Column1]],'Raw Data'!A:H,8,FALSE)</f>
        <v>43983</v>
      </c>
      <c r="I262" s="26" t="str">
        <f>TEXT(Table24[[#This Row],[Date]],"yyyy/mm/dd")</f>
        <v>2020/06/01</v>
      </c>
      <c r="J262" s="26" t="str">
        <f>SUBSTITUTE(Table24[[#This Row],[Date Text]],"/","-")</f>
        <v>2020-06-01</v>
      </c>
      <c r="K262" s="27" t="str">
        <f>MID(Table24[[#This Row],[Date Text]],6,2)</f>
        <v>06</v>
      </c>
      <c r="L262" s="26" t="str">
        <f>UPPER(LEFT(Table24[[#This Row],[Country]],3))</f>
        <v>PHI</v>
      </c>
      <c r="M262" s="28" t="str">
        <f xml:space="preserve"> IF(Table24[[#This Row],[Profit]]&gt;=10000,"&gt;= 10000", IF(Table24[[#This Row],[Profit]]&gt;=5000,"&gt;=  5000",IF(Table24[[#This Row],[Profit]]&gt;=1000,"&gt;=  1000",IF(Table24[[#This Row],[Profit]]&lt;1000,"&lt;=  1000","Invalid"))))</f>
        <v>&gt;=  1000</v>
      </c>
      <c r="N262" s="28" t="str">
        <f xml:space="preserve"> IF(Table24[[#This Row],[Quantity]]&gt;=4000,"&gt;=  4000", IF(Table24[[#This Row],[Quantity]]&gt;=2000,"&gt;=  2000",IF(Table24[[#This Row],[Quantity]]&gt;=1000,"&gt;= 1000",IF(Table24[[#This Row],[Quantity]]&lt;=1000,"&lt;= 1000","Invalid"))))</f>
        <v>&gt;= 1000</v>
      </c>
      <c r="O262" s="28" t="str">
        <f>TRIM(Table24[[#This Row],[Product]])</f>
        <v>Oatmeal Raisin</v>
      </c>
    </row>
    <row r="263" spans="1:15" x14ac:dyDescent="0.2">
      <c r="A263" s="21" t="s">
        <v>16</v>
      </c>
      <c r="B263" s="22" t="s">
        <v>11</v>
      </c>
      <c r="C263" s="23">
        <v>1520</v>
      </c>
      <c r="D263" s="24">
        <v>7600</v>
      </c>
      <c r="E263" s="24">
        <v>3344.0000000000005</v>
      </c>
      <c r="F263" s="24">
        <v>4256</v>
      </c>
      <c r="G263" s="24" t="str">
        <f>CONCATENATE(Table24[[#This Row],[Country]],Table24[[#This Row],[Product]],Table24[[#This Row],[Quantity]],Table24[[#This Row],[Revenue]],Table24[[#This Row],[Cost]])</f>
        <v>PhilippinesOatmeal Raisin152076003344</v>
      </c>
      <c r="H263" s="25">
        <f>VLOOKUP(Table24[[#This Row],[Column1]],'Raw Data'!A:H,8,FALSE)</f>
        <v>44136</v>
      </c>
      <c r="I263" s="26" t="str">
        <f>TEXT(Table24[[#This Row],[Date]],"yyyy/mm/dd")</f>
        <v>2020/11/01</v>
      </c>
      <c r="J263" s="26" t="str">
        <f>SUBSTITUTE(Table24[[#This Row],[Date Text]],"/","-")</f>
        <v>2020-11-01</v>
      </c>
      <c r="K263" s="27" t="str">
        <f>MID(Table24[[#This Row],[Date Text]],6,2)</f>
        <v>11</v>
      </c>
      <c r="L263" s="26" t="str">
        <f>UPPER(LEFT(Table24[[#This Row],[Country]],3))</f>
        <v>PHI</v>
      </c>
      <c r="M263" s="28" t="str">
        <f xml:space="preserve"> IF(Table24[[#This Row],[Profit]]&gt;=10000,"&gt;= 10000", IF(Table24[[#This Row],[Profit]]&gt;=5000,"&gt;=  5000",IF(Table24[[#This Row],[Profit]]&gt;=1000,"&gt;=  1000",IF(Table24[[#This Row],[Profit]]&lt;1000,"&lt;=  1000","Invalid"))))</f>
        <v>&gt;=  1000</v>
      </c>
      <c r="N263" s="28" t="str">
        <f xml:space="preserve"> IF(Table24[[#This Row],[Quantity]]&gt;=4000,"&gt;=  4000", IF(Table24[[#This Row],[Quantity]]&gt;=2000,"&gt;=  2000",IF(Table24[[#This Row],[Quantity]]&gt;=1000,"&gt;= 1000",IF(Table24[[#This Row],[Quantity]]&lt;=1000,"&lt;= 1000","Invalid"))))</f>
        <v>&gt;= 1000</v>
      </c>
      <c r="O263" s="28" t="str">
        <f>TRIM(Table24[[#This Row],[Product]])</f>
        <v>Oatmeal Raisin</v>
      </c>
    </row>
    <row r="264" spans="1:15" x14ac:dyDescent="0.2">
      <c r="A264" s="21" t="s">
        <v>16</v>
      </c>
      <c r="B264" s="22" t="s">
        <v>11</v>
      </c>
      <c r="C264" s="23">
        <v>711</v>
      </c>
      <c r="D264" s="24">
        <v>3555</v>
      </c>
      <c r="E264" s="24">
        <v>1564.2</v>
      </c>
      <c r="F264" s="24">
        <v>1990.8</v>
      </c>
      <c r="G264" s="24" t="str">
        <f>CONCATENATE(Table24[[#This Row],[Country]],Table24[[#This Row],[Product]],Table24[[#This Row],[Quantity]],Table24[[#This Row],[Revenue]],Table24[[#This Row],[Cost]])</f>
        <v>PhilippinesOatmeal Raisin71135551564.2</v>
      </c>
      <c r="H264" s="25">
        <f>VLOOKUP(Table24[[#This Row],[Column1]],'Raw Data'!A:H,8,FALSE)</f>
        <v>44166</v>
      </c>
      <c r="I264" s="26" t="str">
        <f>TEXT(Table24[[#This Row],[Date]],"yyyy/mm/dd")</f>
        <v>2020/12/01</v>
      </c>
      <c r="J264" s="26" t="str">
        <f>SUBSTITUTE(Table24[[#This Row],[Date Text]],"/","-")</f>
        <v>2020-12-01</v>
      </c>
      <c r="K264" s="27" t="str">
        <f>MID(Table24[[#This Row],[Date Text]],6,2)</f>
        <v>12</v>
      </c>
      <c r="L264" s="26" t="str">
        <f>UPPER(LEFT(Table24[[#This Row],[Country]],3))</f>
        <v>PHI</v>
      </c>
      <c r="M264" s="28" t="str">
        <f xml:space="preserve"> IF(Table24[[#This Row],[Profit]]&gt;=10000,"&gt;= 10000", IF(Table24[[#This Row],[Profit]]&gt;=5000,"&gt;=  5000",IF(Table24[[#This Row],[Profit]]&gt;=1000,"&gt;=  1000",IF(Table24[[#This Row],[Profit]]&lt;1000,"&lt;=  1000","Invalid"))))</f>
        <v>&gt;=  1000</v>
      </c>
      <c r="N264" s="28" t="str">
        <f xml:space="preserve"> IF(Table24[[#This Row],[Quantity]]&gt;=4000,"&gt;=  4000", IF(Table24[[#This Row],[Quantity]]&gt;=2000,"&gt;=  2000",IF(Table24[[#This Row],[Quantity]]&gt;=1000,"&gt;= 1000",IF(Table24[[#This Row],[Quantity]]&lt;=1000,"&lt;= 1000","Invalid"))))</f>
        <v>&lt;= 1000</v>
      </c>
      <c r="O264" s="28" t="str">
        <f>TRIM(Table24[[#This Row],[Product]])</f>
        <v>Oatmeal Raisin</v>
      </c>
    </row>
    <row r="265" spans="1:15" x14ac:dyDescent="0.2">
      <c r="A265" s="21" t="s">
        <v>16</v>
      </c>
      <c r="B265" s="22" t="s">
        <v>11</v>
      </c>
      <c r="C265" s="23">
        <v>2574</v>
      </c>
      <c r="D265" s="24">
        <v>12870</v>
      </c>
      <c r="E265" s="24">
        <v>5662.8</v>
      </c>
      <c r="F265" s="24">
        <v>7207.2</v>
      </c>
      <c r="G265" s="24" t="str">
        <f>CONCATENATE(Table24[[#This Row],[Country]],Table24[[#This Row],[Product]],Table24[[#This Row],[Quantity]],Table24[[#This Row],[Revenue]],Table24[[#This Row],[Cost]])</f>
        <v>PhilippinesOatmeal Raisin2574128705662.8</v>
      </c>
      <c r="H265" s="25">
        <f>VLOOKUP(Table24[[#This Row],[Column1]],'Raw Data'!A:H,8,FALSE)</f>
        <v>44044</v>
      </c>
      <c r="I265" s="26" t="str">
        <f>TEXT(Table24[[#This Row],[Date]],"yyyy/mm/dd")</f>
        <v>2020/08/01</v>
      </c>
      <c r="J265" s="26" t="str">
        <f>SUBSTITUTE(Table24[[#This Row],[Date Text]],"/","-")</f>
        <v>2020-08-01</v>
      </c>
      <c r="K265" s="27" t="str">
        <f>MID(Table24[[#This Row],[Date Text]],6,2)</f>
        <v>08</v>
      </c>
      <c r="L265" s="26" t="str">
        <f>UPPER(LEFT(Table24[[#This Row],[Country]],3))</f>
        <v>PHI</v>
      </c>
      <c r="M265" s="28" t="str">
        <f xml:space="preserve"> IF(Table24[[#This Row],[Profit]]&gt;=10000,"&gt;= 10000", IF(Table24[[#This Row],[Profit]]&gt;=5000,"&gt;=  5000",IF(Table24[[#This Row],[Profit]]&gt;=1000,"&gt;=  1000",IF(Table24[[#This Row],[Profit]]&lt;1000,"&lt;=  1000","Invalid"))))</f>
        <v>&gt;=  5000</v>
      </c>
      <c r="N265" s="28" t="str">
        <f xml:space="preserve"> IF(Table24[[#This Row],[Quantity]]&gt;=4000,"&gt;=  4000", IF(Table24[[#This Row],[Quantity]]&gt;=2000,"&gt;=  2000",IF(Table24[[#This Row],[Quantity]]&gt;=1000,"&gt;= 1000",IF(Table24[[#This Row],[Quantity]]&lt;=1000,"&lt;= 1000","Invalid"))))</f>
        <v>&gt;=  2000</v>
      </c>
      <c r="O265" s="28" t="str">
        <f>TRIM(Table24[[#This Row],[Product]])</f>
        <v>Oatmeal Raisin</v>
      </c>
    </row>
    <row r="266" spans="1:15" x14ac:dyDescent="0.2">
      <c r="A266" s="21" t="s">
        <v>16</v>
      </c>
      <c r="B266" s="22" t="s">
        <v>11</v>
      </c>
      <c r="C266" s="23">
        <v>472</v>
      </c>
      <c r="D266" s="24">
        <v>2360</v>
      </c>
      <c r="E266" s="24">
        <v>1038.4000000000001</v>
      </c>
      <c r="F266" s="24">
        <v>1321.6</v>
      </c>
      <c r="G266" s="24" t="str">
        <f>CONCATENATE(Table24[[#This Row],[Country]],Table24[[#This Row],[Product]],Table24[[#This Row],[Quantity]],Table24[[#This Row],[Revenue]],Table24[[#This Row],[Cost]])</f>
        <v>PhilippinesOatmeal Raisin47223601038.4</v>
      </c>
      <c r="H266" s="25">
        <f>VLOOKUP(Table24[[#This Row],[Column1]],'Raw Data'!A:H,8,FALSE)</f>
        <v>44105</v>
      </c>
      <c r="I266" s="26" t="str">
        <f>TEXT(Table24[[#This Row],[Date]],"yyyy/mm/dd")</f>
        <v>2020/10/01</v>
      </c>
      <c r="J266" s="26" t="str">
        <f>SUBSTITUTE(Table24[[#This Row],[Date Text]],"/","-")</f>
        <v>2020-10-01</v>
      </c>
      <c r="K266" s="27" t="str">
        <f>MID(Table24[[#This Row],[Date Text]],6,2)</f>
        <v>10</v>
      </c>
      <c r="L266" s="26" t="str">
        <f>UPPER(LEFT(Table24[[#This Row],[Country]],3))</f>
        <v>PHI</v>
      </c>
      <c r="M266" s="28" t="str">
        <f xml:space="preserve"> IF(Table24[[#This Row],[Profit]]&gt;=10000,"&gt;= 10000", IF(Table24[[#This Row],[Profit]]&gt;=5000,"&gt;=  5000",IF(Table24[[#This Row],[Profit]]&gt;=1000,"&gt;=  1000",IF(Table24[[#This Row],[Profit]]&lt;1000,"&lt;=  1000","Invalid"))))</f>
        <v>&gt;=  1000</v>
      </c>
      <c r="N266" s="28" t="str">
        <f xml:space="preserve"> IF(Table24[[#This Row],[Quantity]]&gt;=4000,"&gt;=  4000", IF(Table24[[#This Row],[Quantity]]&gt;=2000,"&gt;=  2000",IF(Table24[[#This Row],[Quantity]]&gt;=1000,"&gt;= 1000",IF(Table24[[#This Row],[Quantity]]&lt;=1000,"&lt;= 1000","Invalid"))))</f>
        <v>&lt;= 1000</v>
      </c>
      <c r="O266" s="28" t="str">
        <f>TRIM(Table24[[#This Row],[Product]])</f>
        <v>Oatmeal Raisin</v>
      </c>
    </row>
    <row r="267" spans="1:15" x14ac:dyDescent="0.2">
      <c r="A267" s="21" t="s">
        <v>16</v>
      </c>
      <c r="B267" s="22" t="s">
        <v>11</v>
      </c>
      <c r="C267" s="23">
        <v>3165</v>
      </c>
      <c r="D267" s="24">
        <v>15825</v>
      </c>
      <c r="E267" s="24">
        <v>6963.0000000000009</v>
      </c>
      <c r="F267" s="24">
        <v>8862</v>
      </c>
      <c r="G267" s="24" t="str">
        <f>CONCATENATE(Table24[[#This Row],[Country]],Table24[[#This Row],[Product]],Table24[[#This Row],[Quantity]],Table24[[#This Row],[Revenue]],Table24[[#This Row],[Cost]])</f>
        <v>PhilippinesOatmeal Raisin3165158256963</v>
      </c>
      <c r="H267" s="25">
        <f>VLOOKUP(Table24[[#This Row],[Column1]],'Raw Data'!A:H,8,FALSE)</f>
        <v>43831</v>
      </c>
      <c r="I267" s="26" t="str">
        <f>TEXT(Table24[[#This Row],[Date]],"yyyy/mm/dd")</f>
        <v>2020/01/01</v>
      </c>
      <c r="J267" s="26" t="str">
        <f>SUBSTITUTE(Table24[[#This Row],[Date Text]],"/","-")</f>
        <v>2020-01-01</v>
      </c>
      <c r="K267" s="27" t="str">
        <f>MID(Table24[[#This Row],[Date Text]],6,2)</f>
        <v>01</v>
      </c>
      <c r="L267" s="26" t="str">
        <f>UPPER(LEFT(Table24[[#This Row],[Country]],3))</f>
        <v>PHI</v>
      </c>
      <c r="M267" s="28" t="str">
        <f xml:space="preserve"> IF(Table24[[#This Row],[Profit]]&gt;=10000,"&gt;= 10000", IF(Table24[[#This Row],[Profit]]&gt;=5000,"&gt;=  5000",IF(Table24[[#This Row],[Profit]]&gt;=1000,"&gt;=  1000",IF(Table24[[#This Row],[Profit]]&lt;1000,"&lt;=  1000","Invalid"))))</f>
        <v>&gt;=  5000</v>
      </c>
      <c r="N267" s="28" t="str">
        <f xml:space="preserve"> IF(Table24[[#This Row],[Quantity]]&gt;=4000,"&gt;=  4000", IF(Table24[[#This Row],[Quantity]]&gt;=2000,"&gt;=  2000",IF(Table24[[#This Row],[Quantity]]&gt;=1000,"&gt;= 1000",IF(Table24[[#This Row],[Quantity]]&lt;=1000,"&lt;= 1000","Invalid"))))</f>
        <v>&gt;=  2000</v>
      </c>
      <c r="O267" s="28" t="str">
        <f>TRIM(Table24[[#This Row],[Product]])</f>
        <v>Oatmeal Raisin</v>
      </c>
    </row>
    <row r="268" spans="1:15" x14ac:dyDescent="0.2">
      <c r="A268" s="21" t="s">
        <v>16</v>
      </c>
      <c r="B268" s="22" t="s">
        <v>12</v>
      </c>
      <c r="C268" s="23">
        <v>1321</v>
      </c>
      <c r="D268" s="24">
        <v>5284</v>
      </c>
      <c r="E268" s="24">
        <v>1981.5</v>
      </c>
      <c r="F268" s="24">
        <v>3302.5</v>
      </c>
      <c r="G268" s="24" t="str">
        <f>CONCATENATE(Table24[[#This Row],[Country]],Table24[[#This Row],[Product]],Table24[[#This Row],[Quantity]],Table24[[#This Row],[Revenue]],Table24[[#This Row],[Cost]])</f>
        <v>PhilippinesSnickerdoodle132152841981.5</v>
      </c>
      <c r="H268" s="25">
        <f>VLOOKUP(Table24[[#This Row],[Column1]],'Raw Data'!A:H,8,FALSE)</f>
        <v>43831</v>
      </c>
      <c r="I268" s="26" t="str">
        <f>TEXT(Table24[[#This Row],[Date]],"yyyy/mm/dd")</f>
        <v>2020/01/01</v>
      </c>
      <c r="J268" s="26" t="str">
        <f>SUBSTITUTE(Table24[[#This Row],[Date Text]],"/","-")</f>
        <v>2020-01-01</v>
      </c>
      <c r="K268" s="27" t="str">
        <f>MID(Table24[[#This Row],[Date Text]],6,2)</f>
        <v>01</v>
      </c>
      <c r="L268" s="26" t="str">
        <f>UPPER(LEFT(Table24[[#This Row],[Country]],3))</f>
        <v>PHI</v>
      </c>
      <c r="M268" s="28" t="str">
        <f xml:space="preserve"> IF(Table24[[#This Row],[Profit]]&gt;=10000,"&gt;= 10000", IF(Table24[[#This Row],[Profit]]&gt;=5000,"&gt;=  5000",IF(Table24[[#This Row],[Profit]]&gt;=1000,"&gt;=  1000",IF(Table24[[#This Row],[Profit]]&lt;1000,"&lt;=  1000","Invalid"))))</f>
        <v>&gt;=  1000</v>
      </c>
      <c r="N268" s="28" t="str">
        <f xml:space="preserve"> IF(Table24[[#This Row],[Quantity]]&gt;=4000,"&gt;=  4000", IF(Table24[[#This Row],[Quantity]]&gt;=2000,"&gt;=  2000",IF(Table24[[#This Row],[Quantity]]&gt;=1000,"&gt;= 1000",IF(Table24[[#This Row],[Quantity]]&lt;=1000,"&lt;= 1000","Invalid"))))</f>
        <v>&gt;= 1000</v>
      </c>
      <c r="O268" s="28" t="str">
        <f>TRIM(Table24[[#This Row],[Product]])</f>
        <v>Snickerdoodle</v>
      </c>
    </row>
    <row r="269" spans="1:15" x14ac:dyDescent="0.2">
      <c r="A269" s="21" t="s">
        <v>16</v>
      </c>
      <c r="B269" s="22" t="s">
        <v>12</v>
      </c>
      <c r="C269" s="23">
        <v>888</v>
      </c>
      <c r="D269" s="24">
        <v>3552</v>
      </c>
      <c r="E269" s="24">
        <v>1332</v>
      </c>
      <c r="F269" s="24">
        <v>2220</v>
      </c>
      <c r="G269" s="24" t="str">
        <f>CONCATENATE(Table24[[#This Row],[Country]],Table24[[#This Row],[Product]],Table24[[#This Row],[Quantity]],Table24[[#This Row],[Revenue]],Table24[[#This Row],[Cost]])</f>
        <v>PhilippinesSnickerdoodle88835521332</v>
      </c>
      <c r="H269" s="25">
        <f>VLOOKUP(Table24[[#This Row],[Column1]],'Raw Data'!A:H,8,FALSE)</f>
        <v>43983</v>
      </c>
      <c r="I269" s="26" t="str">
        <f>TEXT(Table24[[#This Row],[Date]],"yyyy/mm/dd")</f>
        <v>2020/06/01</v>
      </c>
      <c r="J269" s="26" t="str">
        <f>SUBSTITUTE(Table24[[#This Row],[Date Text]],"/","-")</f>
        <v>2020-06-01</v>
      </c>
      <c r="K269" s="27" t="str">
        <f>MID(Table24[[#This Row],[Date Text]],6,2)</f>
        <v>06</v>
      </c>
      <c r="L269" s="26" t="str">
        <f>UPPER(LEFT(Table24[[#This Row],[Country]],3))</f>
        <v>PHI</v>
      </c>
      <c r="M269" s="28" t="str">
        <f xml:space="preserve"> IF(Table24[[#This Row],[Profit]]&gt;=10000,"&gt;= 10000", IF(Table24[[#This Row],[Profit]]&gt;=5000,"&gt;=  5000",IF(Table24[[#This Row],[Profit]]&gt;=1000,"&gt;=  1000",IF(Table24[[#This Row],[Profit]]&lt;1000,"&lt;=  1000","Invalid"))))</f>
        <v>&gt;=  1000</v>
      </c>
      <c r="N269" s="28" t="str">
        <f xml:space="preserve"> IF(Table24[[#This Row],[Quantity]]&gt;=4000,"&gt;=  4000", IF(Table24[[#This Row],[Quantity]]&gt;=2000,"&gt;=  2000",IF(Table24[[#This Row],[Quantity]]&gt;=1000,"&gt;= 1000",IF(Table24[[#This Row],[Quantity]]&lt;=1000,"&lt;= 1000","Invalid"))))</f>
        <v>&lt;= 1000</v>
      </c>
      <c r="O269" s="28" t="str">
        <f>TRIM(Table24[[#This Row],[Product]])</f>
        <v>Snickerdoodle</v>
      </c>
    </row>
    <row r="270" spans="1:15" x14ac:dyDescent="0.2">
      <c r="A270" s="21" t="s">
        <v>16</v>
      </c>
      <c r="B270" s="22" t="s">
        <v>12</v>
      </c>
      <c r="C270" s="23">
        <v>1513</v>
      </c>
      <c r="D270" s="24">
        <v>6052</v>
      </c>
      <c r="E270" s="24">
        <v>2269.5</v>
      </c>
      <c r="F270" s="24">
        <v>3782.5</v>
      </c>
      <c r="G270" s="24" t="str">
        <f>CONCATENATE(Table24[[#This Row],[Country]],Table24[[#This Row],[Product]],Table24[[#This Row],[Quantity]],Table24[[#This Row],[Revenue]],Table24[[#This Row],[Cost]])</f>
        <v>PhilippinesSnickerdoodle151360522269.5</v>
      </c>
      <c r="H270" s="25">
        <f>VLOOKUP(Table24[[#This Row],[Column1]],'Raw Data'!A:H,8,FALSE)</f>
        <v>44166</v>
      </c>
      <c r="I270" s="26" t="str">
        <f>TEXT(Table24[[#This Row],[Date]],"yyyy/mm/dd")</f>
        <v>2020/12/01</v>
      </c>
      <c r="J270" s="26" t="str">
        <f>SUBSTITUTE(Table24[[#This Row],[Date Text]],"/","-")</f>
        <v>2020-12-01</v>
      </c>
      <c r="K270" s="27" t="str">
        <f>MID(Table24[[#This Row],[Date Text]],6,2)</f>
        <v>12</v>
      </c>
      <c r="L270" s="26" t="str">
        <f>UPPER(LEFT(Table24[[#This Row],[Country]],3))</f>
        <v>PHI</v>
      </c>
      <c r="M270" s="28" t="str">
        <f xml:space="preserve"> IF(Table24[[#This Row],[Profit]]&gt;=10000,"&gt;= 10000", IF(Table24[[#This Row],[Profit]]&gt;=5000,"&gt;=  5000",IF(Table24[[#This Row],[Profit]]&gt;=1000,"&gt;=  1000",IF(Table24[[#This Row],[Profit]]&lt;1000,"&lt;=  1000","Invalid"))))</f>
        <v>&gt;=  1000</v>
      </c>
      <c r="N270" s="28" t="str">
        <f xml:space="preserve"> IF(Table24[[#This Row],[Quantity]]&gt;=4000,"&gt;=  4000", IF(Table24[[#This Row],[Quantity]]&gt;=2000,"&gt;=  2000",IF(Table24[[#This Row],[Quantity]]&gt;=1000,"&gt;= 1000",IF(Table24[[#This Row],[Quantity]]&lt;=1000,"&lt;= 1000","Invalid"))))</f>
        <v>&gt;= 1000</v>
      </c>
      <c r="O270" s="28" t="str">
        <f>TRIM(Table24[[#This Row],[Product]])</f>
        <v>Snickerdoodle</v>
      </c>
    </row>
    <row r="271" spans="1:15" x14ac:dyDescent="0.2">
      <c r="A271" s="21" t="s">
        <v>16</v>
      </c>
      <c r="B271" s="22" t="s">
        <v>12</v>
      </c>
      <c r="C271" s="23">
        <v>2580</v>
      </c>
      <c r="D271" s="24">
        <v>10320</v>
      </c>
      <c r="E271" s="24">
        <v>3870</v>
      </c>
      <c r="F271" s="24">
        <v>6450</v>
      </c>
      <c r="G271" s="24" t="str">
        <f>CONCATENATE(Table24[[#This Row],[Country]],Table24[[#This Row],[Product]],Table24[[#This Row],[Quantity]],Table24[[#This Row],[Revenue]],Table24[[#This Row],[Cost]])</f>
        <v>PhilippinesSnickerdoodle2580103203870</v>
      </c>
      <c r="H271" s="25">
        <f>VLOOKUP(Table24[[#This Row],[Column1]],'Raw Data'!A:H,8,FALSE)</f>
        <v>43922</v>
      </c>
      <c r="I271" s="26" t="str">
        <f>TEXT(Table24[[#This Row],[Date]],"yyyy/mm/dd")</f>
        <v>2020/04/01</v>
      </c>
      <c r="J271" s="26" t="str">
        <f>SUBSTITUTE(Table24[[#This Row],[Date Text]],"/","-")</f>
        <v>2020-04-01</v>
      </c>
      <c r="K271" s="27" t="str">
        <f>MID(Table24[[#This Row],[Date Text]],6,2)</f>
        <v>04</v>
      </c>
      <c r="L271" s="26" t="str">
        <f>UPPER(LEFT(Table24[[#This Row],[Country]],3))</f>
        <v>PHI</v>
      </c>
      <c r="M271" s="28" t="str">
        <f xml:space="preserve"> IF(Table24[[#This Row],[Profit]]&gt;=10000,"&gt;= 10000", IF(Table24[[#This Row],[Profit]]&gt;=5000,"&gt;=  5000",IF(Table24[[#This Row],[Profit]]&gt;=1000,"&gt;=  1000",IF(Table24[[#This Row],[Profit]]&lt;1000,"&lt;=  1000","Invalid"))))</f>
        <v>&gt;=  5000</v>
      </c>
      <c r="N271" s="28" t="str">
        <f xml:space="preserve"> IF(Table24[[#This Row],[Quantity]]&gt;=4000,"&gt;=  4000", IF(Table24[[#This Row],[Quantity]]&gt;=2000,"&gt;=  2000",IF(Table24[[#This Row],[Quantity]]&gt;=1000,"&gt;= 1000",IF(Table24[[#This Row],[Quantity]]&lt;=1000,"&lt;= 1000","Invalid"))))</f>
        <v>&gt;=  2000</v>
      </c>
      <c r="O271" s="28" t="str">
        <f>TRIM(Table24[[#This Row],[Product]])</f>
        <v>Snickerdoodle</v>
      </c>
    </row>
    <row r="272" spans="1:15" x14ac:dyDescent="0.2">
      <c r="A272" s="21" t="s">
        <v>16</v>
      </c>
      <c r="B272" s="22" t="s">
        <v>12</v>
      </c>
      <c r="C272" s="23">
        <v>689</v>
      </c>
      <c r="D272" s="24">
        <v>2756</v>
      </c>
      <c r="E272" s="24">
        <v>1033.5</v>
      </c>
      <c r="F272" s="24">
        <v>1722.5</v>
      </c>
      <c r="G272" s="24" t="str">
        <f>CONCATENATE(Table24[[#This Row],[Country]],Table24[[#This Row],[Product]],Table24[[#This Row],[Quantity]],Table24[[#This Row],[Revenue]],Table24[[#This Row],[Cost]])</f>
        <v>PhilippinesSnickerdoodle68927561033.5</v>
      </c>
      <c r="H272" s="25">
        <f>VLOOKUP(Table24[[#This Row],[Column1]],'Raw Data'!A:H,8,FALSE)</f>
        <v>43983</v>
      </c>
      <c r="I272" s="26" t="str">
        <f>TEXT(Table24[[#This Row],[Date]],"yyyy/mm/dd")</f>
        <v>2020/06/01</v>
      </c>
      <c r="J272" s="26" t="str">
        <f>SUBSTITUTE(Table24[[#This Row],[Date Text]],"/","-")</f>
        <v>2020-06-01</v>
      </c>
      <c r="K272" s="27" t="str">
        <f>MID(Table24[[#This Row],[Date Text]],6,2)</f>
        <v>06</v>
      </c>
      <c r="L272" s="26" t="str">
        <f>UPPER(LEFT(Table24[[#This Row],[Country]],3))</f>
        <v>PHI</v>
      </c>
      <c r="M272" s="28" t="str">
        <f xml:space="preserve"> IF(Table24[[#This Row],[Profit]]&gt;=10000,"&gt;= 10000", IF(Table24[[#This Row],[Profit]]&gt;=5000,"&gt;=  5000",IF(Table24[[#This Row],[Profit]]&gt;=1000,"&gt;=  1000",IF(Table24[[#This Row],[Profit]]&lt;1000,"&lt;=  1000","Invalid"))))</f>
        <v>&gt;=  1000</v>
      </c>
      <c r="N272" s="28" t="str">
        <f xml:space="preserve"> IF(Table24[[#This Row],[Quantity]]&gt;=4000,"&gt;=  4000", IF(Table24[[#This Row],[Quantity]]&gt;=2000,"&gt;=  2000",IF(Table24[[#This Row],[Quantity]]&gt;=1000,"&gt;= 1000",IF(Table24[[#This Row],[Quantity]]&lt;=1000,"&lt;= 1000","Invalid"))))</f>
        <v>&lt;= 1000</v>
      </c>
      <c r="O272" s="28" t="str">
        <f>TRIM(Table24[[#This Row],[Product]])</f>
        <v>Snickerdoodle</v>
      </c>
    </row>
    <row r="273" spans="1:15" x14ac:dyDescent="0.2">
      <c r="A273" s="21" t="s">
        <v>16</v>
      </c>
      <c r="B273" s="22" t="s">
        <v>12</v>
      </c>
      <c r="C273" s="23">
        <v>2021</v>
      </c>
      <c r="D273" s="24">
        <v>8084</v>
      </c>
      <c r="E273" s="24">
        <v>3031.5</v>
      </c>
      <c r="F273" s="24">
        <v>5052.5</v>
      </c>
      <c r="G273" s="24" t="str">
        <f>CONCATENATE(Table24[[#This Row],[Country]],Table24[[#This Row],[Product]],Table24[[#This Row],[Quantity]],Table24[[#This Row],[Revenue]],Table24[[#This Row],[Cost]])</f>
        <v>PhilippinesSnickerdoodle202180843031.5</v>
      </c>
      <c r="H273" s="25">
        <f>VLOOKUP(Table24[[#This Row],[Column1]],'Raw Data'!A:H,8,FALSE)</f>
        <v>44105</v>
      </c>
      <c r="I273" s="26" t="str">
        <f>TEXT(Table24[[#This Row],[Date]],"yyyy/mm/dd")</f>
        <v>2020/10/01</v>
      </c>
      <c r="J273" s="26" t="str">
        <f>SUBSTITUTE(Table24[[#This Row],[Date Text]],"/","-")</f>
        <v>2020-10-01</v>
      </c>
      <c r="K273" s="27" t="str">
        <f>MID(Table24[[#This Row],[Date Text]],6,2)</f>
        <v>10</v>
      </c>
      <c r="L273" s="26" t="str">
        <f>UPPER(LEFT(Table24[[#This Row],[Country]],3))</f>
        <v>PHI</v>
      </c>
      <c r="M273" s="28" t="str">
        <f xml:space="preserve"> IF(Table24[[#This Row],[Profit]]&gt;=10000,"&gt;= 10000", IF(Table24[[#This Row],[Profit]]&gt;=5000,"&gt;=  5000",IF(Table24[[#This Row],[Profit]]&gt;=1000,"&gt;=  1000",IF(Table24[[#This Row],[Profit]]&lt;1000,"&lt;=  1000","Invalid"))))</f>
        <v>&gt;=  5000</v>
      </c>
      <c r="N273" s="28" t="str">
        <f xml:space="preserve"> IF(Table24[[#This Row],[Quantity]]&gt;=4000,"&gt;=  4000", IF(Table24[[#This Row],[Quantity]]&gt;=2000,"&gt;=  2000",IF(Table24[[#This Row],[Quantity]]&gt;=1000,"&gt;= 1000",IF(Table24[[#This Row],[Quantity]]&lt;=1000,"&lt;= 1000","Invalid"))))</f>
        <v>&gt;=  2000</v>
      </c>
      <c r="O273" s="28" t="str">
        <f>TRIM(Table24[[#This Row],[Product]])</f>
        <v>Snickerdoodle</v>
      </c>
    </row>
    <row r="274" spans="1:15" x14ac:dyDescent="0.2">
      <c r="A274" s="21" t="s">
        <v>16</v>
      </c>
      <c r="B274" s="22" t="s">
        <v>12</v>
      </c>
      <c r="C274" s="23">
        <v>1116</v>
      </c>
      <c r="D274" s="24">
        <v>4464</v>
      </c>
      <c r="E274" s="24">
        <v>1674</v>
      </c>
      <c r="F274" s="24">
        <v>2790</v>
      </c>
      <c r="G274" s="24" t="str">
        <f>CONCATENATE(Table24[[#This Row],[Country]],Table24[[#This Row],[Product]],Table24[[#This Row],[Quantity]],Table24[[#This Row],[Revenue]],Table24[[#This Row],[Cost]])</f>
        <v>PhilippinesSnickerdoodle111644641674</v>
      </c>
      <c r="H274" s="25">
        <f>VLOOKUP(Table24[[#This Row],[Column1]],'Raw Data'!A:H,8,FALSE)</f>
        <v>43862</v>
      </c>
      <c r="I274" s="26" t="str">
        <f>TEXT(Table24[[#This Row],[Date]],"yyyy/mm/dd")</f>
        <v>2020/02/01</v>
      </c>
      <c r="J274" s="26" t="str">
        <f>SUBSTITUTE(Table24[[#This Row],[Date Text]],"/","-")</f>
        <v>2020-02-01</v>
      </c>
      <c r="K274" s="27" t="str">
        <f>MID(Table24[[#This Row],[Date Text]],6,2)</f>
        <v>02</v>
      </c>
      <c r="L274" s="26" t="str">
        <f>UPPER(LEFT(Table24[[#This Row],[Country]],3))</f>
        <v>PHI</v>
      </c>
      <c r="M274" s="28" t="str">
        <f xml:space="preserve"> IF(Table24[[#This Row],[Profit]]&gt;=10000,"&gt;= 10000", IF(Table24[[#This Row],[Profit]]&gt;=5000,"&gt;=  5000",IF(Table24[[#This Row],[Profit]]&gt;=1000,"&gt;=  1000",IF(Table24[[#This Row],[Profit]]&lt;1000,"&lt;=  1000","Invalid"))))</f>
        <v>&gt;=  1000</v>
      </c>
      <c r="N274" s="28" t="str">
        <f xml:space="preserve"> IF(Table24[[#This Row],[Quantity]]&gt;=4000,"&gt;=  4000", IF(Table24[[#This Row],[Quantity]]&gt;=2000,"&gt;=  2000",IF(Table24[[#This Row],[Quantity]]&gt;=1000,"&gt;= 1000",IF(Table24[[#This Row],[Quantity]]&lt;=1000,"&lt;= 1000","Invalid"))))</f>
        <v>&gt;= 1000</v>
      </c>
      <c r="O274" s="28" t="str">
        <f>TRIM(Table24[[#This Row],[Product]])</f>
        <v>Snickerdoodle</v>
      </c>
    </row>
    <row r="275" spans="1:15" x14ac:dyDescent="0.2">
      <c r="A275" s="21" t="s">
        <v>16</v>
      </c>
      <c r="B275" s="22" t="s">
        <v>12</v>
      </c>
      <c r="C275" s="23">
        <v>663</v>
      </c>
      <c r="D275" s="24">
        <v>2652</v>
      </c>
      <c r="E275" s="24">
        <v>994.5</v>
      </c>
      <c r="F275" s="24">
        <v>1657.5</v>
      </c>
      <c r="G275" s="24" t="str">
        <f>CONCATENATE(Table24[[#This Row],[Country]],Table24[[#This Row],[Product]],Table24[[#This Row],[Quantity]],Table24[[#This Row],[Revenue]],Table24[[#This Row],[Cost]])</f>
        <v>PhilippinesSnickerdoodle6632652994.5</v>
      </c>
      <c r="H275" s="25">
        <f>VLOOKUP(Table24[[#This Row],[Column1]],'Raw Data'!A:H,8,FALSE)</f>
        <v>43952</v>
      </c>
      <c r="I275" s="26" t="str">
        <f>TEXT(Table24[[#This Row],[Date]],"yyyy/mm/dd")</f>
        <v>2020/05/01</v>
      </c>
      <c r="J275" s="26" t="str">
        <f>SUBSTITUTE(Table24[[#This Row],[Date Text]],"/","-")</f>
        <v>2020-05-01</v>
      </c>
      <c r="K275" s="27" t="str">
        <f>MID(Table24[[#This Row],[Date Text]],6,2)</f>
        <v>05</v>
      </c>
      <c r="L275" s="26" t="str">
        <f>UPPER(LEFT(Table24[[#This Row],[Country]],3))</f>
        <v>PHI</v>
      </c>
      <c r="M275" s="28" t="str">
        <f xml:space="preserve"> IF(Table24[[#This Row],[Profit]]&gt;=10000,"&gt;= 10000", IF(Table24[[#This Row],[Profit]]&gt;=5000,"&gt;=  5000",IF(Table24[[#This Row],[Profit]]&gt;=1000,"&gt;=  1000",IF(Table24[[#This Row],[Profit]]&lt;1000,"&lt;=  1000","Invalid"))))</f>
        <v>&gt;=  1000</v>
      </c>
      <c r="N275" s="28" t="str">
        <f xml:space="preserve"> IF(Table24[[#This Row],[Quantity]]&gt;=4000,"&gt;=  4000", IF(Table24[[#This Row],[Quantity]]&gt;=2000,"&gt;=  2000",IF(Table24[[#This Row],[Quantity]]&gt;=1000,"&gt;= 1000",IF(Table24[[#This Row],[Quantity]]&lt;=1000,"&lt;= 1000","Invalid"))))</f>
        <v>&lt;= 1000</v>
      </c>
      <c r="O275" s="28" t="str">
        <f>TRIM(Table24[[#This Row],[Product]])</f>
        <v>Snickerdoodle</v>
      </c>
    </row>
    <row r="276" spans="1:15" x14ac:dyDescent="0.2">
      <c r="A276" s="21" t="s">
        <v>16</v>
      </c>
      <c r="B276" s="22" t="s">
        <v>12</v>
      </c>
      <c r="C276" s="23">
        <v>1580</v>
      </c>
      <c r="D276" s="24">
        <v>6320</v>
      </c>
      <c r="E276" s="24">
        <v>2370</v>
      </c>
      <c r="F276" s="24">
        <v>3950</v>
      </c>
      <c r="G276" s="24" t="str">
        <f>CONCATENATE(Table24[[#This Row],[Country]],Table24[[#This Row],[Product]],Table24[[#This Row],[Quantity]],Table24[[#This Row],[Revenue]],Table24[[#This Row],[Cost]])</f>
        <v>PhilippinesSnickerdoodle158063202370</v>
      </c>
      <c r="H276" s="25">
        <f>VLOOKUP(Table24[[#This Row],[Column1]],'Raw Data'!A:H,8,FALSE)</f>
        <v>44075</v>
      </c>
      <c r="I276" s="26" t="str">
        <f>TEXT(Table24[[#This Row],[Date]],"yyyy/mm/dd")</f>
        <v>2020/09/01</v>
      </c>
      <c r="J276" s="26" t="str">
        <f>SUBSTITUTE(Table24[[#This Row],[Date Text]],"/","-")</f>
        <v>2020-09-01</v>
      </c>
      <c r="K276" s="27" t="str">
        <f>MID(Table24[[#This Row],[Date Text]],6,2)</f>
        <v>09</v>
      </c>
      <c r="L276" s="26" t="str">
        <f>UPPER(LEFT(Table24[[#This Row],[Country]],3))</f>
        <v>PHI</v>
      </c>
      <c r="M276" s="28" t="str">
        <f xml:space="preserve"> IF(Table24[[#This Row],[Profit]]&gt;=10000,"&gt;= 10000", IF(Table24[[#This Row],[Profit]]&gt;=5000,"&gt;=  5000",IF(Table24[[#This Row],[Profit]]&gt;=1000,"&gt;=  1000",IF(Table24[[#This Row],[Profit]]&lt;1000,"&lt;=  1000","Invalid"))))</f>
        <v>&gt;=  1000</v>
      </c>
      <c r="N276" s="28" t="str">
        <f xml:space="preserve"> IF(Table24[[#This Row],[Quantity]]&gt;=4000,"&gt;=  4000", IF(Table24[[#This Row],[Quantity]]&gt;=2000,"&gt;=  2000",IF(Table24[[#This Row],[Quantity]]&gt;=1000,"&gt;= 1000",IF(Table24[[#This Row],[Quantity]]&lt;=1000,"&lt;= 1000","Invalid"))))</f>
        <v>&gt;= 1000</v>
      </c>
      <c r="O276" s="28" t="str">
        <f>TRIM(Table24[[#This Row],[Product]])</f>
        <v>Snickerdoodle</v>
      </c>
    </row>
    <row r="277" spans="1:15" x14ac:dyDescent="0.2">
      <c r="A277" s="21" t="s">
        <v>16</v>
      </c>
      <c r="B277" s="22" t="s">
        <v>12</v>
      </c>
      <c r="C277" s="23">
        <v>792</v>
      </c>
      <c r="D277" s="24">
        <v>3168</v>
      </c>
      <c r="E277" s="24">
        <v>1188</v>
      </c>
      <c r="F277" s="24">
        <v>1980</v>
      </c>
      <c r="G277" s="24" t="str">
        <f>CONCATENATE(Table24[[#This Row],[Country]],Table24[[#This Row],[Product]],Table24[[#This Row],[Quantity]],Table24[[#This Row],[Revenue]],Table24[[#This Row],[Cost]])</f>
        <v>PhilippinesSnickerdoodle79231681188</v>
      </c>
      <c r="H277" s="25">
        <f>VLOOKUP(Table24[[#This Row],[Column1]],'Raw Data'!A:H,8,FALSE)</f>
        <v>43891</v>
      </c>
      <c r="I277" s="26" t="str">
        <f>TEXT(Table24[[#This Row],[Date]],"yyyy/mm/dd")</f>
        <v>2020/03/01</v>
      </c>
      <c r="J277" s="26" t="str">
        <f>SUBSTITUTE(Table24[[#This Row],[Date Text]],"/","-")</f>
        <v>2020-03-01</v>
      </c>
      <c r="K277" s="27" t="str">
        <f>MID(Table24[[#This Row],[Date Text]],6,2)</f>
        <v>03</v>
      </c>
      <c r="L277" s="26" t="str">
        <f>UPPER(LEFT(Table24[[#This Row],[Country]],3))</f>
        <v>PHI</v>
      </c>
      <c r="M277" s="28" t="str">
        <f xml:space="preserve"> IF(Table24[[#This Row],[Profit]]&gt;=10000,"&gt;= 10000", IF(Table24[[#This Row],[Profit]]&gt;=5000,"&gt;=  5000",IF(Table24[[#This Row],[Profit]]&gt;=1000,"&gt;=  1000",IF(Table24[[#This Row],[Profit]]&lt;1000,"&lt;=  1000","Invalid"))))</f>
        <v>&gt;=  1000</v>
      </c>
      <c r="N277" s="28" t="str">
        <f xml:space="preserve"> IF(Table24[[#This Row],[Quantity]]&gt;=4000,"&gt;=  4000", IF(Table24[[#This Row],[Quantity]]&gt;=2000,"&gt;=  2000",IF(Table24[[#This Row],[Quantity]]&gt;=1000,"&gt;= 1000",IF(Table24[[#This Row],[Quantity]]&lt;=1000,"&lt;= 1000","Invalid"))))</f>
        <v>&lt;= 1000</v>
      </c>
      <c r="O277" s="28" t="str">
        <f>TRIM(Table24[[#This Row],[Product]])</f>
        <v>Snickerdoodle</v>
      </c>
    </row>
    <row r="278" spans="1:15" x14ac:dyDescent="0.2">
      <c r="A278" s="21" t="s">
        <v>16</v>
      </c>
      <c r="B278" s="22" t="s">
        <v>12</v>
      </c>
      <c r="C278" s="23">
        <v>2811</v>
      </c>
      <c r="D278" s="24">
        <v>11244</v>
      </c>
      <c r="E278" s="24">
        <v>4216.5</v>
      </c>
      <c r="F278" s="24">
        <v>7027.5</v>
      </c>
      <c r="G278" s="24" t="str">
        <f>CONCATENATE(Table24[[#This Row],[Country]],Table24[[#This Row],[Product]],Table24[[#This Row],[Quantity]],Table24[[#This Row],[Revenue]],Table24[[#This Row],[Cost]])</f>
        <v>PhilippinesSnickerdoodle2811112444216.5</v>
      </c>
      <c r="H278" s="25">
        <f>VLOOKUP(Table24[[#This Row],[Column1]],'Raw Data'!A:H,8,FALSE)</f>
        <v>44013</v>
      </c>
      <c r="I278" s="26" t="str">
        <f>TEXT(Table24[[#This Row],[Date]],"yyyy/mm/dd")</f>
        <v>2020/07/01</v>
      </c>
      <c r="J278" s="26" t="str">
        <f>SUBSTITUTE(Table24[[#This Row],[Date Text]],"/","-")</f>
        <v>2020-07-01</v>
      </c>
      <c r="K278" s="27" t="str">
        <f>MID(Table24[[#This Row],[Date Text]],6,2)</f>
        <v>07</v>
      </c>
      <c r="L278" s="26" t="str">
        <f>UPPER(LEFT(Table24[[#This Row],[Country]],3))</f>
        <v>PHI</v>
      </c>
      <c r="M278" s="28" t="str">
        <f xml:space="preserve"> IF(Table24[[#This Row],[Profit]]&gt;=10000,"&gt;= 10000", IF(Table24[[#This Row],[Profit]]&gt;=5000,"&gt;=  5000",IF(Table24[[#This Row],[Profit]]&gt;=1000,"&gt;=  1000",IF(Table24[[#This Row],[Profit]]&lt;1000,"&lt;=  1000","Invalid"))))</f>
        <v>&gt;=  5000</v>
      </c>
      <c r="N278" s="28" t="str">
        <f xml:space="preserve"> IF(Table24[[#This Row],[Quantity]]&gt;=4000,"&gt;=  4000", IF(Table24[[#This Row],[Quantity]]&gt;=2000,"&gt;=  2000",IF(Table24[[#This Row],[Quantity]]&gt;=1000,"&gt;= 1000",IF(Table24[[#This Row],[Quantity]]&lt;=1000,"&lt;= 1000","Invalid"))))</f>
        <v>&gt;=  2000</v>
      </c>
      <c r="O278" s="28" t="str">
        <f>TRIM(Table24[[#This Row],[Product]])</f>
        <v>Snickerdoodle</v>
      </c>
    </row>
    <row r="279" spans="1:15" x14ac:dyDescent="0.2">
      <c r="A279" s="21" t="s">
        <v>16</v>
      </c>
      <c r="B279" s="22" t="s">
        <v>12</v>
      </c>
      <c r="C279" s="23">
        <v>280</v>
      </c>
      <c r="D279" s="24">
        <v>1120</v>
      </c>
      <c r="E279" s="24">
        <v>420</v>
      </c>
      <c r="F279" s="24">
        <v>700</v>
      </c>
      <c r="G279" s="24" t="str">
        <f>CONCATENATE(Table24[[#This Row],[Country]],Table24[[#This Row],[Product]],Table24[[#This Row],[Quantity]],Table24[[#This Row],[Revenue]],Table24[[#This Row],[Cost]])</f>
        <v>PhilippinesSnickerdoodle2801120420</v>
      </c>
      <c r="H279" s="25">
        <f>VLOOKUP(Table24[[#This Row],[Column1]],'Raw Data'!A:H,8,FALSE)</f>
        <v>44166</v>
      </c>
      <c r="I279" s="26" t="str">
        <f>TEXT(Table24[[#This Row],[Date]],"yyyy/mm/dd")</f>
        <v>2020/12/01</v>
      </c>
      <c r="J279" s="26" t="str">
        <f>SUBSTITUTE(Table24[[#This Row],[Date Text]],"/","-")</f>
        <v>2020-12-01</v>
      </c>
      <c r="K279" s="27" t="str">
        <f>MID(Table24[[#This Row],[Date Text]],6,2)</f>
        <v>12</v>
      </c>
      <c r="L279" s="26" t="str">
        <f>UPPER(LEFT(Table24[[#This Row],[Country]],3))</f>
        <v>PHI</v>
      </c>
      <c r="M279" s="28" t="str">
        <f xml:space="preserve"> IF(Table24[[#This Row],[Profit]]&gt;=10000,"&gt;= 10000", IF(Table24[[#This Row],[Profit]]&gt;=5000,"&gt;=  5000",IF(Table24[[#This Row],[Profit]]&gt;=1000,"&gt;=  1000",IF(Table24[[#This Row],[Profit]]&lt;1000,"&lt;=  1000","Invalid"))))</f>
        <v>&lt;=  1000</v>
      </c>
      <c r="N279" s="28" t="str">
        <f xml:space="preserve"> IF(Table24[[#This Row],[Quantity]]&gt;=4000,"&gt;=  4000", IF(Table24[[#This Row],[Quantity]]&gt;=2000,"&gt;=  2000",IF(Table24[[#This Row],[Quantity]]&gt;=1000,"&gt;= 1000",IF(Table24[[#This Row],[Quantity]]&lt;=1000,"&lt;= 1000","Invalid"))))</f>
        <v>&lt;= 1000</v>
      </c>
      <c r="O279" s="28" t="str">
        <f>TRIM(Table24[[#This Row],[Product]])</f>
        <v>Snickerdoodle</v>
      </c>
    </row>
    <row r="280" spans="1:15" x14ac:dyDescent="0.2">
      <c r="A280" s="21" t="s">
        <v>16</v>
      </c>
      <c r="B280" s="22" t="s">
        <v>12</v>
      </c>
      <c r="C280" s="23">
        <v>1513</v>
      </c>
      <c r="D280" s="24">
        <v>6052</v>
      </c>
      <c r="E280" s="24">
        <v>2269.5</v>
      </c>
      <c r="F280" s="24">
        <v>3782.5</v>
      </c>
      <c r="G280" s="24" t="str">
        <f>CONCATENATE(Table24[[#This Row],[Country]],Table24[[#This Row],[Product]],Table24[[#This Row],[Quantity]],Table24[[#This Row],[Revenue]],Table24[[#This Row],[Cost]])</f>
        <v>PhilippinesSnickerdoodle151360522269.5</v>
      </c>
      <c r="H280" s="25">
        <f>VLOOKUP(Table24[[#This Row],[Column1]],'Raw Data'!A:H,8,FALSE)</f>
        <v>44166</v>
      </c>
      <c r="I280" s="26" t="str">
        <f>TEXT(Table24[[#This Row],[Date]],"yyyy/mm/dd")</f>
        <v>2020/12/01</v>
      </c>
      <c r="J280" s="26" t="str">
        <f>SUBSTITUTE(Table24[[#This Row],[Date Text]],"/","-")</f>
        <v>2020-12-01</v>
      </c>
      <c r="K280" s="27" t="str">
        <f>MID(Table24[[#This Row],[Date Text]],6,2)</f>
        <v>12</v>
      </c>
      <c r="L280" s="26" t="str">
        <f>UPPER(LEFT(Table24[[#This Row],[Country]],3))</f>
        <v>PHI</v>
      </c>
      <c r="M280" s="28" t="str">
        <f xml:space="preserve"> IF(Table24[[#This Row],[Profit]]&gt;=10000,"&gt;= 10000", IF(Table24[[#This Row],[Profit]]&gt;=5000,"&gt;=  5000",IF(Table24[[#This Row],[Profit]]&gt;=1000,"&gt;=  1000",IF(Table24[[#This Row],[Profit]]&lt;1000,"&lt;=  1000","Invalid"))))</f>
        <v>&gt;=  1000</v>
      </c>
      <c r="N280" s="28" t="str">
        <f xml:space="preserve"> IF(Table24[[#This Row],[Quantity]]&gt;=4000,"&gt;=  4000", IF(Table24[[#This Row],[Quantity]]&gt;=2000,"&gt;=  2000",IF(Table24[[#This Row],[Quantity]]&gt;=1000,"&gt;= 1000",IF(Table24[[#This Row],[Quantity]]&lt;=1000,"&lt;= 1000","Invalid"))))</f>
        <v>&gt;= 1000</v>
      </c>
      <c r="O280" s="28" t="str">
        <f>TRIM(Table24[[#This Row],[Product]])</f>
        <v>Snickerdoodle</v>
      </c>
    </row>
    <row r="281" spans="1:15" x14ac:dyDescent="0.2">
      <c r="A281" s="21" t="s">
        <v>16</v>
      </c>
      <c r="B281" s="22" t="s">
        <v>12</v>
      </c>
      <c r="C281" s="23">
        <v>2767</v>
      </c>
      <c r="D281" s="24">
        <v>11068</v>
      </c>
      <c r="E281" s="24">
        <v>4150.5</v>
      </c>
      <c r="F281" s="24">
        <v>6917.5</v>
      </c>
      <c r="G281" s="24" t="str">
        <f>CONCATENATE(Table24[[#This Row],[Country]],Table24[[#This Row],[Product]],Table24[[#This Row],[Quantity]],Table24[[#This Row],[Revenue]],Table24[[#This Row],[Cost]])</f>
        <v>PhilippinesSnickerdoodle2767110684150.5</v>
      </c>
      <c r="H281" s="25">
        <f>VLOOKUP(Table24[[#This Row],[Column1]],'Raw Data'!A:H,8,FALSE)</f>
        <v>44044</v>
      </c>
      <c r="I281" s="26" t="str">
        <f>TEXT(Table24[[#This Row],[Date]],"yyyy/mm/dd")</f>
        <v>2020/08/01</v>
      </c>
      <c r="J281" s="26" t="str">
        <f>SUBSTITUTE(Table24[[#This Row],[Date Text]],"/","-")</f>
        <v>2020-08-01</v>
      </c>
      <c r="K281" s="27" t="str">
        <f>MID(Table24[[#This Row],[Date Text]],6,2)</f>
        <v>08</v>
      </c>
      <c r="L281" s="26" t="str">
        <f>UPPER(LEFT(Table24[[#This Row],[Country]],3))</f>
        <v>PHI</v>
      </c>
      <c r="M281" s="28" t="str">
        <f xml:space="preserve"> IF(Table24[[#This Row],[Profit]]&gt;=10000,"&gt;= 10000", IF(Table24[[#This Row],[Profit]]&gt;=5000,"&gt;=  5000",IF(Table24[[#This Row],[Profit]]&gt;=1000,"&gt;=  1000",IF(Table24[[#This Row],[Profit]]&lt;1000,"&lt;=  1000","Invalid"))))</f>
        <v>&gt;=  5000</v>
      </c>
      <c r="N281" s="28" t="str">
        <f xml:space="preserve"> IF(Table24[[#This Row],[Quantity]]&gt;=4000,"&gt;=  4000", IF(Table24[[#This Row],[Quantity]]&gt;=2000,"&gt;=  2000",IF(Table24[[#This Row],[Quantity]]&gt;=1000,"&gt;= 1000",IF(Table24[[#This Row],[Quantity]]&lt;=1000,"&lt;= 1000","Invalid"))))</f>
        <v>&gt;=  2000</v>
      </c>
      <c r="O281" s="28" t="str">
        <f>TRIM(Table24[[#This Row],[Product]])</f>
        <v>Snickerdoodle</v>
      </c>
    </row>
    <row r="282" spans="1:15" x14ac:dyDescent="0.2">
      <c r="A282" s="21" t="s">
        <v>16</v>
      </c>
      <c r="B282" s="22" t="s">
        <v>12</v>
      </c>
      <c r="C282" s="23">
        <v>1085</v>
      </c>
      <c r="D282" s="24">
        <v>4340</v>
      </c>
      <c r="E282" s="24">
        <v>1627.5</v>
      </c>
      <c r="F282" s="24">
        <v>2712.5</v>
      </c>
      <c r="G282" s="24" t="str">
        <f>CONCATENATE(Table24[[#This Row],[Country]],Table24[[#This Row],[Product]],Table24[[#This Row],[Quantity]],Table24[[#This Row],[Revenue]],Table24[[#This Row],[Cost]])</f>
        <v>PhilippinesSnickerdoodle108543401627.5</v>
      </c>
      <c r="H282" s="25">
        <f>VLOOKUP(Table24[[#This Row],[Column1]],'Raw Data'!A:H,8,FALSE)</f>
        <v>44105</v>
      </c>
      <c r="I282" s="26" t="str">
        <f>TEXT(Table24[[#This Row],[Date]],"yyyy/mm/dd")</f>
        <v>2020/10/01</v>
      </c>
      <c r="J282" s="26" t="str">
        <f>SUBSTITUTE(Table24[[#This Row],[Date Text]],"/","-")</f>
        <v>2020-10-01</v>
      </c>
      <c r="K282" s="27" t="str">
        <f>MID(Table24[[#This Row],[Date Text]],6,2)</f>
        <v>10</v>
      </c>
      <c r="L282" s="26" t="str">
        <f>UPPER(LEFT(Table24[[#This Row],[Country]],3))</f>
        <v>PHI</v>
      </c>
      <c r="M282" s="28" t="str">
        <f xml:space="preserve"> IF(Table24[[#This Row],[Profit]]&gt;=10000,"&gt;= 10000", IF(Table24[[#This Row],[Profit]]&gt;=5000,"&gt;=  5000",IF(Table24[[#This Row],[Profit]]&gt;=1000,"&gt;=  1000",IF(Table24[[#This Row],[Profit]]&lt;1000,"&lt;=  1000","Invalid"))))</f>
        <v>&gt;=  1000</v>
      </c>
      <c r="N282" s="28" t="str">
        <f xml:space="preserve"> IF(Table24[[#This Row],[Quantity]]&gt;=4000,"&gt;=  4000", IF(Table24[[#This Row],[Quantity]]&gt;=2000,"&gt;=  2000",IF(Table24[[#This Row],[Quantity]]&gt;=1000,"&gt;= 1000",IF(Table24[[#This Row],[Quantity]]&lt;=1000,"&lt;= 1000","Invalid"))))</f>
        <v>&gt;= 1000</v>
      </c>
      <c r="O282" s="28" t="str">
        <f>TRIM(Table24[[#This Row],[Product]])</f>
        <v>Snickerdoodle</v>
      </c>
    </row>
    <row r="283" spans="1:15" x14ac:dyDescent="0.2">
      <c r="A283" s="21" t="s">
        <v>16</v>
      </c>
      <c r="B283" s="22" t="s">
        <v>13</v>
      </c>
      <c r="C283" s="23">
        <v>2838</v>
      </c>
      <c r="D283" s="24">
        <v>8514</v>
      </c>
      <c r="E283" s="24">
        <v>3547.5</v>
      </c>
      <c r="F283" s="24">
        <v>4966.5</v>
      </c>
      <c r="G283" s="24" t="str">
        <f>CONCATENATE(Table24[[#This Row],[Country]],Table24[[#This Row],[Product]],Table24[[#This Row],[Quantity]],Table24[[#This Row],[Revenue]],Table24[[#This Row],[Cost]])</f>
        <v>PhilippinesSugar283885143547.5</v>
      </c>
      <c r="H283" s="25">
        <f>VLOOKUP(Table24[[#This Row],[Column1]],'Raw Data'!A:H,8,FALSE)</f>
        <v>43922</v>
      </c>
      <c r="I283" s="26" t="str">
        <f>TEXT(Table24[[#This Row],[Date]],"yyyy/mm/dd")</f>
        <v>2020/04/01</v>
      </c>
      <c r="J283" s="26" t="str">
        <f>SUBSTITUTE(Table24[[#This Row],[Date Text]],"/","-")</f>
        <v>2020-04-01</v>
      </c>
      <c r="K283" s="27" t="str">
        <f>MID(Table24[[#This Row],[Date Text]],6,2)</f>
        <v>04</v>
      </c>
      <c r="L283" s="26" t="str">
        <f>UPPER(LEFT(Table24[[#This Row],[Country]],3))</f>
        <v>PHI</v>
      </c>
      <c r="M283" s="28" t="str">
        <f xml:space="preserve"> IF(Table24[[#This Row],[Profit]]&gt;=10000,"&gt;= 10000", IF(Table24[[#This Row],[Profit]]&gt;=5000,"&gt;=  5000",IF(Table24[[#This Row],[Profit]]&gt;=1000,"&gt;=  1000",IF(Table24[[#This Row],[Profit]]&lt;1000,"&lt;=  1000","Invalid"))))</f>
        <v>&gt;=  1000</v>
      </c>
      <c r="N283" s="28" t="str">
        <f xml:space="preserve"> IF(Table24[[#This Row],[Quantity]]&gt;=4000,"&gt;=  4000", IF(Table24[[#This Row],[Quantity]]&gt;=2000,"&gt;=  2000",IF(Table24[[#This Row],[Quantity]]&gt;=1000,"&gt;= 1000",IF(Table24[[#This Row],[Quantity]]&lt;=1000,"&lt;= 1000","Invalid"))))</f>
        <v>&gt;=  2000</v>
      </c>
      <c r="O283" s="28" t="str">
        <f>TRIM(Table24[[#This Row],[Product]])</f>
        <v>Sugar</v>
      </c>
    </row>
    <row r="284" spans="1:15" x14ac:dyDescent="0.2">
      <c r="A284" s="21" t="s">
        <v>16</v>
      </c>
      <c r="B284" s="22" t="s">
        <v>13</v>
      </c>
      <c r="C284" s="23">
        <v>888</v>
      </c>
      <c r="D284" s="24">
        <v>2664</v>
      </c>
      <c r="E284" s="24">
        <v>1110</v>
      </c>
      <c r="F284" s="24">
        <v>1554</v>
      </c>
      <c r="G284" s="24" t="str">
        <f>CONCATENATE(Table24[[#This Row],[Country]],Table24[[#This Row],[Product]],Table24[[#This Row],[Quantity]],Table24[[#This Row],[Revenue]],Table24[[#This Row],[Cost]])</f>
        <v>PhilippinesSugar88826641110</v>
      </c>
      <c r="H284" s="25">
        <f>VLOOKUP(Table24[[#This Row],[Column1]],'Raw Data'!A:H,8,FALSE)</f>
        <v>43983</v>
      </c>
      <c r="I284" s="26" t="str">
        <f>TEXT(Table24[[#This Row],[Date]],"yyyy/mm/dd")</f>
        <v>2020/06/01</v>
      </c>
      <c r="J284" s="26" t="str">
        <f>SUBSTITUTE(Table24[[#This Row],[Date Text]],"/","-")</f>
        <v>2020-06-01</v>
      </c>
      <c r="K284" s="27" t="str">
        <f>MID(Table24[[#This Row],[Date Text]],6,2)</f>
        <v>06</v>
      </c>
      <c r="L284" s="26" t="str">
        <f>UPPER(LEFT(Table24[[#This Row],[Country]],3))</f>
        <v>PHI</v>
      </c>
      <c r="M284" s="28" t="str">
        <f xml:space="preserve"> IF(Table24[[#This Row],[Profit]]&gt;=10000,"&gt;= 10000", IF(Table24[[#This Row],[Profit]]&gt;=5000,"&gt;=  5000",IF(Table24[[#This Row],[Profit]]&gt;=1000,"&gt;=  1000",IF(Table24[[#This Row],[Profit]]&lt;1000,"&lt;=  1000","Invalid"))))</f>
        <v>&gt;=  1000</v>
      </c>
      <c r="N284" s="28" t="str">
        <f xml:space="preserve"> IF(Table24[[#This Row],[Quantity]]&gt;=4000,"&gt;=  4000", IF(Table24[[#This Row],[Quantity]]&gt;=2000,"&gt;=  2000",IF(Table24[[#This Row],[Quantity]]&gt;=1000,"&gt;= 1000",IF(Table24[[#This Row],[Quantity]]&lt;=1000,"&lt;= 1000","Invalid"))))</f>
        <v>&lt;= 1000</v>
      </c>
      <c r="O284" s="28" t="str">
        <f>TRIM(Table24[[#This Row],[Product]])</f>
        <v>Sugar</v>
      </c>
    </row>
    <row r="285" spans="1:15" x14ac:dyDescent="0.2">
      <c r="A285" s="21" t="s">
        <v>16</v>
      </c>
      <c r="B285" s="22" t="s">
        <v>13</v>
      </c>
      <c r="C285" s="23">
        <v>263</v>
      </c>
      <c r="D285" s="24">
        <v>789</v>
      </c>
      <c r="E285" s="24">
        <v>328.75</v>
      </c>
      <c r="F285" s="24">
        <v>460.25</v>
      </c>
      <c r="G285" s="24" t="str">
        <f>CONCATENATE(Table24[[#This Row],[Country]],Table24[[#This Row],[Product]],Table24[[#This Row],[Quantity]],Table24[[#This Row],[Revenue]],Table24[[#This Row],[Cost]])</f>
        <v>PhilippinesSugar263789328.75</v>
      </c>
      <c r="H285" s="25">
        <f>VLOOKUP(Table24[[#This Row],[Column1]],'Raw Data'!A:H,8,FALSE)</f>
        <v>43891</v>
      </c>
      <c r="I285" s="26" t="str">
        <f>TEXT(Table24[[#This Row],[Date]],"yyyy/mm/dd")</f>
        <v>2020/03/01</v>
      </c>
      <c r="J285" s="26" t="str">
        <f>SUBSTITUTE(Table24[[#This Row],[Date Text]],"/","-")</f>
        <v>2020-03-01</v>
      </c>
      <c r="K285" s="27" t="str">
        <f>MID(Table24[[#This Row],[Date Text]],6,2)</f>
        <v>03</v>
      </c>
      <c r="L285" s="26" t="str">
        <f>UPPER(LEFT(Table24[[#This Row],[Country]],3))</f>
        <v>PHI</v>
      </c>
      <c r="M285" s="28" t="str">
        <f xml:space="preserve"> IF(Table24[[#This Row],[Profit]]&gt;=10000,"&gt;= 10000", IF(Table24[[#This Row],[Profit]]&gt;=5000,"&gt;=  5000",IF(Table24[[#This Row],[Profit]]&gt;=1000,"&gt;=  1000",IF(Table24[[#This Row],[Profit]]&lt;1000,"&lt;=  1000","Invalid"))))</f>
        <v>&lt;=  1000</v>
      </c>
      <c r="N285" s="28" t="str">
        <f xml:space="preserve"> IF(Table24[[#This Row],[Quantity]]&gt;=4000,"&gt;=  4000", IF(Table24[[#This Row],[Quantity]]&gt;=2000,"&gt;=  2000",IF(Table24[[#This Row],[Quantity]]&gt;=1000,"&gt;= 1000",IF(Table24[[#This Row],[Quantity]]&lt;=1000,"&lt;= 1000","Invalid"))))</f>
        <v>&lt;= 1000</v>
      </c>
      <c r="O285" s="28" t="str">
        <f>TRIM(Table24[[#This Row],[Product]])</f>
        <v>Sugar</v>
      </c>
    </row>
    <row r="286" spans="1:15" x14ac:dyDescent="0.2">
      <c r="A286" s="21" t="s">
        <v>16</v>
      </c>
      <c r="B286" s="22" t="s">
        <v>13</v>
      </c>
      <c r="C286" s="23">
        <v>986</v>
      </c>
      <c r="D286" s="24">
        <v>2958</v>
      </c>
      <c r="E286" s="24">
        <v>1232.5</v>
      </c>
      <c r="F286" s="24">
        <v>1725.5</v>
      </c>
      <c r="G286" s="24" t="str">
        <f>CONCATENATE(Table24[[#This Row],[Country]],Table24[[#This Row],[Product]],Table24[[#This Row],[Quantity]],Table24[[#This Row],[Revenue]],Table24[[#This Row],[Cost]])</f>
        <v>PhilippinesSugar98629581232.5</v>
      </c>
      <c r="H286" s="25">
        <f>VLOOKUP(Table24[[#This Row],[Column1]],'Raw Data'!A:H,8,FALSE)</f>
        <v>44075</v>
      </c>
      <c r="I286" s="26" t="str">
        <f>TEXT(Table24[[#This Row],[Date]],"yyyy/mm/dd")</f>
        <v>2020/09/01</v>
      </c>
      <c r="J286" s="26" t="str">
        <f>SUBSTITUTE(Table24[[#This Row],[Date Text]],"/","-")</f>
        <v>2020-09-01</v>
      </c>
      <c r="K286" s="27" t="str">
        <f>MID(Table24[[#This Row],[Date Text]],6,2)</f>
        <v>09</v>
      </c>
      <c r="L286" s="26" t="str">
        <f>UPPER(LEFT(Table24[[#This Row],[Country]],3))</f>
        <v>PHI</v>
      </c>
      <c r="M286" s="28" t="str">
        <f xml:space="preserve"> IF(Table24[[#This Row],[Profit]]&gt;=10000,"&gt;= 10000", IF(Table24[[#This Row],[Profit]]&gt;=5000,"&gt;=  5000",IF(Table24[[#This Row],[Profit]]&gt;=1000,"&gt;=  1000",IF(Table24[[#This Row],[Profit]]&lt;1000,"&lt;=  1000","Invalid"))))</f>
        <v>&gt;=  1000</v>
      </c>
      <c r="N286" s="28" t="str">
        <f xml:space="preserve"> IF(Table24[[#This Row],[Quantity]]&gt;=4000,"&gt;=  4000", IF(Table24[[#This Row],[Quantity]]&gt;=2000,"&gt;=  2000",IF(Table24[[#This Row],[Quantity]]&gt;=1000,"&gt;= 1000",IF(Table24[[#This Row],[Quantity]]&lt;=1000,"&lt;= 1000","Invalid"))))</f>
        <v>&lt;= 1000</v>
      </c>
      <c r="O286" s="28" t="str">
        <f>TRIM(Table24[[#This Row],[Product]])</f>
        <v>Sugar</v>
      </c>
    </row>
    <row r="287" spans="1:15" x14ac:dyDescent="0.2">
      <c r="A287" s="21" t="s">
        <v>16</v>
      </c>
      <c r="B287" s="22" t="s">
        <v>13</v>
      </c>
      <c r="C287" s="23">
        <v>2877</v>
      </c>
      <c r="D287" s="24">
        <v>8631</v>
      </c>
      <c r="E287" s="24">
        <v>3596.25</v>
      </c>
      <c r="F287" s="24">
        <v>5034.75</v>
      </c>
      <c r="G287" s="24" t="str">
        <f>CONCATENATE(Table24[[#This Row],[Country]],Table24[[#This Row],[Product]],Table24[[#This Row],[Quantity]],Table24[[#This Row],[Revenue]],Table24[[#This Row],[Cost]])</f>
        <v>PhilippinesSugar287786313596.25</v>
      </c>
      <c r="H287" s="25">
        <f>VLOOKUP(Table24[[#This Row],[Column1]],'Raw Data'!A:H,8,FALSE)</f>
        <v>44105</v>
      </c>
      <c r="I287" s="26" t="str">
        <f>TEXT(Table24[[#This Row],[Date]],"yyyy/mm/dd")</f>
        <v>2020/10/01</v>
      </c>
      <c r="J287" s="26" t="str">
        <f>SUBSTITUTE(Table24[[#This Row],[Date Text]],"/","-")</f>
        <v>2020-10-01</v>
      </c>
      <c r="K287" s="27" t="str">
        <f>MID(Table24[[#This Row],[Date Text]],6,2)</f>
        <v>10</v>
      </c>
      <c r="L287" s="26" t="str">
        <f>UPPER(LEFT(Table24[[#This Row],[Country]],3))</f>
        <v>PHI</v>
      </c>
      <c r="M287" s="28" t="str">
        <f xml:space="preserve"> IF(Table24[[#This Row],[Profit]]&gt;=10000,"&gt;= 10000", IF(Table24[[#This Row],[Profit]]&gt;=5000,"&gt;=  5000",IF(Table24[[#This Row],[Profit]]&gt;=1000,"&gt;=  1000",IF(Table24[[#This Row],[Profit]]&lt;1000,"&lt;=  1000","Invalid"))))</f>
        <v>&gt;=  5000</v>
      </c>
      <c r="N287" s="28" t="str">
        <f xml:space="preserve"> IF(Table24[[#This Row],[Quantity]]&gt;=4000,"&gt;=  4000", IF(Table24[[#This Row],[Quantity]]&gt;=2000,"&gt;=  2000",IF(Table24[[#This Row],[Quantity]]&gt;=1000,"&gt;= 1000",IF(Table24[[#This Row],[Quantity]]&lt;=1000,"&lt;= 1000","Invalid"))))</f>
        <v>&gt;=  2000</v>
      </c>
      <c r="O287" s="28" t="str">
        <f>TRIM(Table24[[#This Row],[Product]])</f>
        <v>Sugar</v>
      </c>
    </row>
    <row r="288" spans="1:15" x14ac:dyDescent="0.2">
      <c r="A288" s="21" t="s">
        <v>16</v>
      </c>
      <c r="B288" s="22" t="s">
        <v>13</v>
      </c>
      <c r="C288" s="23">
        <v>1570</v>
      </c>
      <c r="D288" s="24">
        <v>4710</v>
      </c>
      <c r="E288" s="24">
        <v>1962.5</v>
      </c>
      <c r="F288" s="24">
        <v>2747.5</v>
      </c>
      <c r="G288" s="24" t="str">
        <f>CONCATENATE(Table24[[#This Row],[Country]],Table24[[#This Row],[Product]],Table24[[#This Row],[Quantity]],Table24[[#This Row],[Revenue]],Table24[[#This Row],[Cost]])</f>
        <v>PhilippinesSugar157047101962.5</v>
      </c>
      <c r="H288" s="25">
        <f>VLOOKUP(Table24[[#This Row],[Column1]],'Raw Data'!A:H,8,FALSE)</f>
        <v>43983</v>
      </c>
      <c r="I288" s="26" t="str">
        <f>TEXT(Table24[[#This Row],[Date]],"yyyy/mm/dd")</f>
        <v>2020/06/01</v>
      </c>
      <c r="J288" s="26" t="str">
        <f>SUBSTITUTE(Table24[[#This Row],[Date Text]],"/","-")</f>
        <v>2020-06-01</v>
      </c>
      <c r="K288" s="27" t="str">
        <f>MID(Table24[[#This Row],[Date Text]],6,2)</f>
        <v>06</v>
      </c>
      <c r="L288" s="26" t="str">
        <f>UPPER(LEFT(Table24[[#This Row],[Country]],3))</f>
        <v>PHI</v>
      </c>
      <c r="M288" s="28" t="str">
        <f xml:space="preserve"> IF(Table24[[#This Row],[Profit]]&gt;=10000,"&gt;= 10000", IF(Table24[[#This Row],[Profit]]&gt;=5000,"&gt;=  5000",IF(Table24[[#This Row],[Profit]]&gt;=1000,"&gt;=  1000",IF(Table24[[#This Row],[Profit]]&lt;1000,"&lt;=  1000","Invalid"))))</f>
        <v>&gt;=  1000</v>
      </c>
      <c r="N288" s="28" t="str">
        <f xml:space="preserve"> IF(Table24[[#This Row],[Quantity]]&gt;=4000,"&gt;=  4000", IF(Table24[[#This Row],[Quantity]]&gt;=2000,"&gt;=  2000",IF(Table24[[#This Row],[Quantity]]&gt;=1000,"&gt;= 1000",IF(Table24[[#This Row],[Quantity]]&lt;=1000,"&lt;= 1000","Invalid"))))</f>
        <v>&gt;= 1000</v>
      </c>
      <c r="O288" s="28" t="str">
        <f>TRIM(Table24[[#This Row],[Product]])</f>
        <v>Sugar</v>
      </c>
    </row>
    <row r="289" spans="1:15" x14ac:dyDescent="0.2">
      <c r="A289" s="21" t="s">
        <v>16</v>
      </c>
      <c r="B289" s="22" t="s">
        <v>13</v>
      </c>
      <c r="C289" s="23">
        <v>2479</v>
      </c>
      <c r="D289" s="24">
        <v>7437</v>
      </c>
      <c r="E289" s="24">
        <v>3098.75</v>
      </c>
      <c r="F289" s="24">
        <v>4338.25</v>
      </c>
      <c r="G289" s="24" t="str">
        <f>CONCATENATE(Table24[[#This Row],[Country]],Table24[[#This Row],[Product]],Table24[[#This Row],[Quantity]],Table24[[#This Row],[Revenue]],Table24[[#This Row],[Cost]])</f>
        <v>PhilippinesSugar247974373098.75</v>
      </c>
      <c r="H289" s="25">
        <f>VLOOKUP(Table24[[#This Row],[Column1]],'Raw Data'!A:H,8,FALSE)</f>
        <v>43831</v>
      </c>
      <c r="I289" s="26" t="str">
        <f>TEXT(Table24[[#This Row],[Date]],"yyyy/mm/dd")</f>
        <v>2020/01/01</v>
      </c>
      <c r="J289" s="26" t="str">
        <f>SUBSTITUTE(Table24[[#This Row],[Date Text]],"/","-")</f>
        <v>2020-01-01</v>
      </c>
      <c r="K289" s="27" t="str">
        <f>MID(Table24[[#This Row],[Date Text]],6,2)</f>
        <v>01</v>
      </c>
      <c r="L289" s="26" t="str">
        <f>UPPER(LEFT(Table24[[#This Row],[Country]],3))</f>
        <v>PHI</v>
      </c>
      <c r="M289" s="28" t="str">
        <f xml:space="preserve"> IF(Table24[[#This Row],[Profit]]&gt;=10000,"&gt;= 10000", IF(Table24[[#This Row],[Profit]]&gt;=5000,"&gt;=  5000",IF(Table24[[#This Row],[Profit]]&gt;=1000,"&gt;=  1000",IF(Table24[[#This Row],[Profit]]&lt;1000,"&lt;=  1000","Invalid"))))</f>
        <v>&gt;=  1000</v>
      </c>
      <c r="N289" s="28" t="str">
        <f xml:space="preserve"> IF(Table24[[#This Row],[Quantity]]&gt;=4000,"&gt;=  4000", IF(Table24[[#This Row],[Quantity]]&gt;=2000,"&gt;=  2000",IF(Table24[[#This Row],[Quantity]]&gt;=1000,"&gt;= 1000",IF(Table24[[#This Row],[Quantity]]&lt;=1000,"&lt;= 1000","Invalid"))))</f>
        <v>&gt;=  2000</v>
      </c>
      <c r="O289" s="28" t="str">
        <f>TRIM(Table24[[#This Row],[Product]])</f>
        <v>Sugar</v>
      </c>
    </row>
    <row r="290" spans="1:15" x14ac:dyDescent="0.2">
      <c r="A290" s="21" t="s">
        <v>16</v>
      </c>
      <c r="B290" s="22" t="s">
        <v>13</v>
      </c>
      <c r="C290" s="23">
        <v>2338</v>
      </c>
      <c r="D290" s="24">
        <v>7014</v>
      </c>
      <c r="E290" s="24">
        <v>2922.5</v>
      </c>
      <c r="F290" s="24">
        <v>4091.5</v>
      </c>
      <c r="G290" s="24" t="str">
        <f>CONCATENATE(Table24[[#This Row],[Country]],Table24[[#This Row],[Product]],Table24[[#This Row],[Quantity]],Table24[[#This Row],[Revenue]],Table24[[#This Row],[Cost]])</f>
        <v>PhilippinesSugar233870142922.5</v>
      </c>
      <c r="H290" s="25">
        <f>VLOOKUP(Table24[[#This Row],[Column1]],'Raw Data'!A:H,8,FALSE)</f>
        <v>43983</v>
      </c>
      <c r="I290" s="26" t="str">
        <f>TEXT(Table24[[#This Row],[Date]],"yyyy/mm/dd")</f>
        <v>2020/06/01</v>
      </c>
      <c r="J290" s="26" t="str">
        <f>SUBSTITUTE(Table24[[#This Row],[Date Text]],"/","-")</f>
        <v>2020-06-01</v>
      </c>
      <c r="K290" s="27" t="str">
        <f>MID(Table24[[#This Row],[Date Text]],6,2)</f>
        <v>06</v>
      </c>
      <c r="L290" s="26" t="str">
        <f>UPPER(LEFT(Table24[[#This Row],[Country]],3))</f>
        <v>PHI</v>
      </c>
      <c r="M290" s="28" t="str">
        <f xml:space="preserve"> IF(Table24[[#This Row],[Profit]]&gt;=10000,"&gt;= 10000", IF(Table24[[#This Row],[Profit]]&gt;=5000,"&gt;=  5000",IF(Table24[[#This Row],[Profit]]&gt;=1000,"&gt;=  1000",IF(Table24[[#This Row],[Profit]]&lt;1000,"&lt;=  1000","Invalid"))))</f>
        <v>&gt;=  1000</v>
      </c>
      <c r="N290" s="28" t="str">
        <f xml:space="preserve"> IF(Table24[[#This Row],[Quantity]]&gt;=4000,"&gt;=  4000", IF(Table24[[#This Row],[Quantity]]&gt;=2000,"&gt;=  2000",IF(Table24[[#This Row],[Quantity]]&gt;=1000,"&gt;= 1000",IF(Table24[[#This Row],[Quantity]]&lt;=1000,"&lt;= 1000","Invalid"))))</f>
        <v>&gt;=  2000</v>
      </c>
      <c r="O290" s="28" t="str">
        <f>TRIM(Table24[[#This Row],[Product]])</f>
        <v>Sugar</v>
      </c>
    </row>
    <row r="291" spans="1:15" x14ac:dyDescent="0.2">
      <c r="A291" s="21" t="s">
        <v>16</v>
      </c>
      <c r="B291" s="22" t="s">
        <v>13</v>
      </c>
      <c r="C291" s="23">
        <v>422</v>
      </c>
      <c r="D291" s="24">
        <v>1266</v>
      </c>
      <c r="E291" s="24">
        <v>527.5</v>
      </c>
      <c r="F291" s="24">
        <v>738.5</v>
      </c>
      <c r="G291" s="24" t="str">
        <f>CONCATENATE(Table24[[#This Row],[Country]],Table24[[#This Row],[Product]],Table24[[#This Row],[Quantity]],Table24[[#This Row],[Revenue]],Table24[[#This Row],[Cost]])</f>
        <v>PhilippinesSugar4221266527.5</v>
      </c>
      <c r="H291" s="25">
        <f>VLOOKUP(Table24[[#This Row],[Column1]],'Raw Data'!A:H,8,FALSE)</f>
        <v>44044</v>
      </c>
      <c r="I291" s="26" t="str">
        <f>TEXT(Table24[[#This Row],[Date]],"yyyy/mm/dd")</f>
        <v>2020/08/01</v>
      </c>
      <c r="J291" s="26" t="str">
        <f>SUBSTITUTE(Table24[[#This Row],[Date Text]],"/","-")</f>
        <v>2020-08-01</v>
      </c>
      <c r="K291" s="27" t="str">
        <f>MID(Table24[[#This Row],[Date Text]],6,2)</f>
        <v>08</v>
      </c>
      <c r="L291" s="26" t="str">
        <f>UPPER(LEFT(Table24[[#This Row],[Country]],3))</f>
        <v>PHI</v>
      </c>
      <c r="M291" s="28" t="str">
        <f xml:space="preserve"> IF(Table24[[#This Row],[Profit]]&gt;=10000,"&gt;= 10000", IF(Table24[[#This Row],[Profit]]&gt;=5000,"&gt;=  5000",IF(Table24[[#This Row],[Profit]]&gt;=1000,"&gt;=  1000",IF(Table24[[#This Row],[Profit]]&lt;1000,"&lt;=  1000","Invalid"))))</f>
        <v>&lt;=  1000</v>
      </c>
      <c r="N291" s="28" t="str">
        <f xml:space="preserve"> IF(Table24[[#This Row],[Quantity]]&gt;=4000,"&gt;=  4000", IF(Table24[[#This Row],[Quantity]]&gt;=2000,"&gt;=  2000",IF(Table24[[#This Row],[Quantity]]&gt;=1000,"&gt;= 1000",IF(Table24[[#This Row],[Quantity]]&lt;=1000,"&lt;= 1000","Invalid"))))</f>
        <v>&lt;= 1000</v>
      </c>
      <c r="O291" s="28" t="str">
        <f>TRIM(Table24[[#This Row],[Product]])</f>
        <v>Sugar</v>
      </c>
    </row>
    <row r="292" spans="1:15" x14ac:dyDescent="0.2">
      <c r="A292" s="21" t="s">
        <v>16</v>
      </c>
      <c r="B292" s="22" t="s">
        <v>13</v>
      </c>
      <c r="C292" s="23">
        <v>2659</v>
      </c>
      <c r="D292" s="24">
        <v>7977</v>
      </c>
      <c r="E292" s="24">
        <v>3323.75</v>
      </c>
      <c r="F292" s="24">
        <v>4653.25</v>
      </c>
      <c r="G292" s="24" t="str">
        <f>CONCATENATE(Table24[[#This Row],[Country]],Table24[[#This Row],[Product]],Table24[[#This Row],[Quantity]],Table24[[#This Row],[Revenue]],Table24[[#This Row],[Cost]])</f>
        <v>PhilippinesSugar265979773323.75</v>
      </c>
      <c r="H292" s="25">
        <f>VLOOKUP(Table24[[#This Row],[Column1]],'Raw Data'!A:H,8,FALSE)</f>
        <v>43862</v>
      </c>
      <c r="I292" s="26" t="str">
        <f>TEXT(Table24[[#This Row],[Date]],"yyyy/mm/dd")</f>
        <v>2020/02/01</v>
      </c>
      <c r="J292" s="26" t="str">
        <f>SUBSTITUTE(Table24[[#This Row],[Date Text]],"/","-")</f>
        <v>2020-02-01</v>
      </c>
      <c r="K292" s="27" t="str">
        <f>MID(Table24[[#This Row],[Date Text]],6,2)</f>
        <v>02</v>
      </c>
      <c r="L292" s="26" t="str">
        <f>UPPER(LEFT(Table24[[#This Row],[Country]],3))</f>
        <v>PHI</v>
      </c>
      <c r="M292" s="28" t="str">
        <f xml:space="preserve"> IF(Table24[[#This Row],[Profit]]&gt;=10000,"&gt;= 10000", IF(Table24[[#This Row],[Profit]]&gt;=5000,"&gt;=  5000",IF(Table24[[#This Row],[Profit]]&gt;=1000,"&gt;=  1000",IF(Table24[[#This Row],[Profit]]&lt;1000,"&lt;=  1000","Invalid"))))</f>
        <v>&gt;=  1000</v>
      </c>
      <c r="N292" s="28" t="str">
        <f xml:space="preserve"> IF(Table24[[#This Row],[Quantity]]&gt;=4000,"&gt;=  4000", IF(Table24[[#This Row],[Quantity]]&gt;=2000,"&gt;=  2000",IF(Table24[[#This Row],[Quantity]]&gt;=1000,"&gt;= 1000",IF(Table24[[#This Row],[Quantity]]&lt;=1000,"&lt;= 1000","Invalid"))))</f>
        <v>&gt;=  2000</v>
      </c>
      <c r="O292" s="28" t="str">
        <f>TRIM(Table24[[#This Row],[Product]])</f>
        <v>Sugar</v>
      </c>
    </row>
    <row r="293" spans="1:15" x14ac:dyDescent="0.2">
      <c r="A293" s="21" t="s">
        <v>16</v>
      </c>
      <c r="B293" s="22" t="s">
        <v>13</v>
      </c>
      <c r="C293" s="23">
        <v>880</v>
      </c>
      <c r="D293" s="24">
        <v>2640</v>
      </c>
      <c r="E293" s="24">
        <v>1100</v>
      </c>
      <c r="F293" s="24">
        <v>1540</v>
      </c>
      <c r="G293" s="24" t="str">
        <f>CONCATENATE(Table24[[#This Row],[Country]],Table24[[#This Row],[Product]],Table24[[#This Row],[Quantity]],Table24[[#This Row],[Revenue]],Table24[[#This Row],[Cost]])</f>
        <v>PhilippinesSugar88026401100</v>
      </c>
      <c r="H293" s="25">
        <f>VLOOKUP(Table24[[#This Row],[Column1]],'Raw Data'!A:H,8,FALSE)</f>
        <v>43952</v>
      </c>
      <c r="I293" s="26" t="str">
        <f>TEXT(Table24[[#This Row],[Date]],"yyyy/mm/dd")</f>
        <v>2020/05/01</v>
      </c>
      <c r="J293" s="26" t="str">
        <f>SUBSTITUTE(Table24[[#This Row],[Date Text]],"/","-")</f>
        <v>2020-05-01</v>
      </c>
      <c r="K293" s="27" t="str">
        <f>MID(Table24[[#This Row],[Date Text]],6,2)</f>
        <v>05</v>
      </c>
      <c r="L293" s="26" t="str">
        <f>UPPER(LEFT(Table24[[#This Row],[Country]],3))</f>
        <v>PHI</v>
      </c>
      <c r="M293" s="28" t="str">
        <f xml:space="preserve"> IF(Table24[[#This Row],[Profit]]&gt;=10000,"&gt;= 10000", IF(Table24[[#This Row],[Profit]]&gt;=5000,"&gt;=  5000",IF(Table24[[#This Row],[Profit]]&gt;=1000,"&gt;=  1000",IF(Table24[[#This Row],[Profit]]&lt;1000,"&lt;=  1000","Invalid"))))</f>
        <v>&gt;=  1000</v>
      </c>
      <c r="N293" s="28" t="str">
        <f xml:space="preserve"> IF(Table24[[#This Row],[Quantity]]&gt;=4000,"&gt;=  4000", IF(Table24[[#This Row],[Quantity]]&gt;=2000,"&gt;=  2000",IF(Table24[[#This Row],[Quantity]]&gt;=1000,"&gt;= 1000",IF(Table24[[#This Row],[Quantity]]&lt;=1000,"&lt;= 1000","Invalid"))))</f>
        <v>&lt;= 1000</v>
      </c>
      <c r="O293" s="28" t="str">
        <f>TRIM(Table24[[#This Row],[Product]])</f>
        <v>Sugar</v>
      </c>
    </row>
    <row r="294" spans="1:15" x14ac:dyDescent="0.2">
      <c r="A294" s="21" t="s">
        <v>16</v>
      </c>
      <c r="B294" s="22" t="s">
        <v>13</v>
      </c>
      <c r="C294" s="23">
        <v>360</v>
      </c>
      <c r="D294" s="24">
        <v>1080</v>
      </c>
      <c r="E294" s="24">
        <v>450</v>
      </c>
      <c r="F294" s="24">
        <v>630</v>
      </c>
      <c r="G294" s="24" t="str">
        <f>CONCATENATE(Table24[[#This Row],[Country]],Table24[[#This Row],[Product]],Table24[[#This Row],[Quantity]],Table24[[#This Row],[Revenue]],Table24[[#This Row],[Cost]])</f>
        <v>PhilippinesSugar3601080450</v>
      </c>
      <c r="H294" s="25">
        <f>VLOOKUP(Table24[[#This Row],[Column1]],'Raw Data'!A:H,8,FALSE)</f>
        <v>44105</v>
      </c>
      <c r="I294" s="26" t="str">
        <f>TEXT(Table24[[#This Row],[Date]],"yyyy/mm/dd")</f>
        <v>2020/10/01</v>
      </c>
      <c r="J294" s="26" t="str">
        <f>SUBSTITUTE(Table24[[#This Row],[Date Text]],"/","-")</f>
        <v>2020-10-01</v>
      </c>
      <c r="K294" s="27" t="str">
        <f>MID(Table24[[#This Row],[Date Text]],6,2)</f>
        <v>10</v>
      </c>
      <c r="L294" s="26" t="str">
        <f>UPPER(LEFT(Table24[[#This Row],[Country]],3))</f>
        <v>PHI</v>
      </c>
      <c r="M294" s="28" t="str">
        <f xml:space="preserve"> IF(Table24[[#This Row],[Profit]]&gt;=10000,"&gt;= 10000", IF(Table24[[#This Row],[Profit]]&gt;=5000,"&gt;=  5000",IF(Table24[[#This Row],[Profit]]&gt;=1000,"&gt;=  1000",IF(Table24[[#This Row],[Profit]]&lt;1000,"&lt;=  1000","Invalid"))))</f>
        <v>&lt;=  1000</v>
      </c>
      <c r="N294" s="28" t="str">
        <f xml:space="preserve"> IF(Table24[[#This Row],[Quantity]]&gt;=4000,"&gt;=  4000", IF(Table24[[#This Row],[Quantity]]&gt;=2000,"&gt;=  2000",IF(Table24[[#This Row],[Quantity]]&gt;=1000,"&gt;= 1000",IF(Table24[[#This Row],[Quantity]]&lt;=1000,"&lt;= 1000","Invalid"))))</f>
        <v>&lt;= 1000</v>
      </c>
      <c r="O294" s="28" t="str">
        <f>TRIM(Table24[[#This Row],[Product]])</f>
        <v>Sugar</v>
      </c>
    </row>
    <row r="295" spans="1:15" x14ac:dyDescent="0.2">
      <c r="A295" s="21" t="s">
        <v>16</v>
      </c>
      <c r="B295" s="22" t="s">
        <v>13</v>
      </c>
      <c r="C295" s="23">
        <v>1531</v>
      </c>
      <c r="D295" s="24">
        <v>4593</v>
      </c>
      <c r="E295" s="24">
        <v>1913.75</v>
      </c>
      <c r="F295" s="24">
        <v>2679.25</v>
      </c>
      <c r="G295" s="24" t="str">
        <f>CONCATENATE(Table24[[#This Row],[Country]],Table24[[#This Row],[Product]],Table24[[#This Row],[Quantity]],Table24[[#This Row],[Revenue]],Table24[[#This Row],[Cost]])</f>
        <v>PhilippinesSugar153145931913.75</v>
      </c>
      <c r="H295" s="25">
        <f>VLOOKUP(Table24[[#This Row],[Column1]],'Raw Data'!A:H,8,FALSE)</f>
        <v>44166</v>
      </c>
      <c r="I295" s="26" t="str">
        <f>TEXT(Table24[[#This Row],[Date]],"yyyy/mm/dd")</f>
        <v>2020/12/01</v>
      </c>
      <c r="J295" s="26" t="str">
        <f>SUBSTITUTE(Table24[[#This Row],[Date Text]],"/","-")</f>
        <v>2020-12-01</v>
      </c>
      <c r="K295" s="27" t="str">
        <f>MID(Table24[[#This Row],[Date Text]],6,2)</f>
        <v>12</v>
      </c>
      <c r="L295" s="26" t="str">
        <f>UPPER(LEFT(Table24[[#This Row],[Country]],3))</f>
        <v>PHI</v>
      </c>
      <c r="M295" s="28" t="str">
        <f xml:space="preserve"> IF(Table24[[#This Row],[Profit]]&gt;=10000,"&gt;= 10000", IF(Table24[[#This Row],[Profit]]&gt;=5000,"&gt;=  5000",IF(Table24[[#This Row],[Profit]]&gt;=1000,"&gt;=  1000",IF(Table24[[#This Row],[Profit]]&lt;1000,"&lt;=  1000","Invalid"))))</f>
        <v>&gt;=  1000</v>
      </c>
      <c r="N295" s="28" t="str">
        <f xml:space="preserve"> IF(Table24[[#This Row],[Quantity]]&gt;=4000,"&gt;=  4000", IF(Table24[[#This Row],[Quantity]]&gt;=2000,"&gt;=  2000",IF(Table24[[#This Row],[Quantity]]&gt;=1000,"&gt;= 1000",IF(Table24[[#This Row],[Quantity]]&lt;=1000,"&lt;= 1000","Invalid"))))</f>
        <v>&gt;= 1000</v>
      </c>
      <c r="O295" s="28" t="str">
        <f>TRIM(Table24[[#This Row],[Product]])</f>
        <v>Sugar</v>
      </c>
    </row>
    <row r="296" spans="1:15" x14ac:dyDescent="0.2">
      <c r="A296" s="21" t="s">
        <v>16</v>
      </c>
      <c r="B296" s="22" t="s">
        <v>13</v>
      </c>
      <c r="C296" s="23">
        <v>280</v>
      </c>
      <c r="D296" s="24">
        <v>840</v>
      </c>
      <c r="E296" s="24">
        <v>350</v>
      </c>
      <c r="F296" s="24">
        <v>490</v>
      </c>
      <c r="G296" s="24" t="str">
        <f>CONCATENATE(Table24[[#This Row],[Country]],Table24[[#This Row],[Product]],Table24[[#This Row],[Quantity]],Table24[[#This Row],[Revenue]],Table24[[#This Row],[Cost]])</f>
        <v>PhilippinesSugar280840350</v>
      </c>
      <c r="H296" s="25">
        <f>VLOOKUP(Table24[[#This Row],[Column1]],'Raw Data'!A:H,8,FALSE)</f>
        <v>44166</v>
      </c>
      <c r="I296" s="26" t="str">
        <f>TEXT(Table24[[#This Row],[Date]],"yyyy/mm/dd")</f>
        <v>2020/12/01</v>
      </c>
      <c r="J296" s="26" t="str">
        <f>SUBSTITUTE(Table24[[#This Row],[Date Text]],"/","-")</f>
        <v>2020-12-01</v>
      </c>
      <c r="K296" s="27" t="str">
        <f>MID(Table24[[#This Row],[Date Text]],6,2)</f>
        <v>12</v>
      </c>
      <c r="L296" s="26" t="str">
        <f>UPPER(LEFT(Table24[[#This Row],[Country]],3))</f>
        <v>PHI</v>
      </c>
      <c r="M296" s="28" t="str">
        <f xml:space="preserve"> IF(Table24[[#This Row],[Profit]]&gt;=10000,"&gt;= 10000", IF(Table24[[#This Row],[Profit]]&gt;=5000,"&gt;=  5000",IF(Table24[[#This Row],[Profit]]&gt;=1000,"&gt;=  1000",IF(Table24[[#This Row],[Profit]]&lt;1000,"&lt;=  1000","Invalid"))))</f>
        <v>&lt;=  1000</v>
      </c>
      <c r="N296" s="28" t="str">
        <f xml:space="preserve"> IF(Table24[[#This Row],[Quantity]]&gt;=4000,"&gt;=  4000", IF(Table24[[#This Row],[Quantity]]&gt;=2000,"&gt;=  2000",IF(Table24[[#This Row],[Quantity]]&gt;=1000,"&gt;= 1000",IF(Table24[[#This Row],[Quantity]]&lt;=1000,"&lt;= 1000","Invalid"))))</f>
        <v>&lt;= 1000</v>
      </c>
      <c r="O296" s="28" t="str">
        <f>TRIM(Table24[[#This Row],[Product]])</f>
        <v>Sugar</v>
      </c>
    </row>
    <row r="297" spans="1:15" x14ac:dyDescent="0.2">
      <c r="A297" s="21" t="s">
        <v>16</v>
      </c>
      <c r="B297" s="22" t="s">
        <v>13</v>
      </c>
      <c r="C297" s="23">
        <v>492</v>
      </c>
      <c r="D297" s="24">
        <v>1476</v>
      </c>
      <c r="E297" s="24">
        <v>615</v>
      </c>
      <c r="F297" s="24">
        <v>861</v>
      </c>
      <c r="G297" s="24" t="str">
        <f>CONCATENATE(Table24[[#This Row],[Country]],Table24[[#This Row],[Product]],Table24[[#This Row],[Quantity]],Table24[[#This Row],[Revenue]],Table24[[#This Row],[Cost]])</f>
        <v>PhilippinesSugar4921476615</v>
      </c>
      <c r="H297" s="25">
        <f>VLOOKUP(Table24[[#This Row],[Column1]],'Raw Data'!A:H,8,FALSE)</f>
        <v>44013</v>
      </c>
      <c r="I297" s="26" t="str">
        <f>TEXT(Table24[[#This Row],[Date]],"yyyy/mm/dd")</f>
        <v>2020/07/01</v>
      </c>
      <c r="J297" s="26" t="str">
        <f>SUBSTITUTE(Table24[[#This Row],[Date Text]],"/","-")</f>
        <v>2020-07-01</v>
      </c>
      <c r="K297" s="27" t="str">
        <f>MID(Table24[[#This Row],[Date Text]],6,2)</f>
        <v>07</v>
      </c>
      <c r="L297" s="26" t="str">
        <f>UPPER(LEFT(Table24[[#This Row],[Country]],3))</f>
        <v>PHI</v>
      </c>
      <c r="M297" s="28" t="str">
        <f xml:space="preserve"> IF(Table24[[#This Row],[Profit]]&gt;=10000,"&gt;= 10000", IF(Table24[[#This Row],[Profit]]&gt;=5000,"&gt;=  5000",IF(Table24[[#This Row],[Profit]]&gt;=1000,"&gt;=  1000",IF(Table24[[#This Row],[Profit]]&lt;1000,"&lt;=  1000","Invalid"))))</f>
        <v>&lt;=  1000</v>
      </c>
      <c r="N297" s="28" t="str">
        <f xml:space="preserve"> IF(Table24[[#This Row],[Quantity]]&gt;=4000,"&gt;=  4000", IF(Table24[[#This Row],[Quantity]]&gt;=2000,"&gt;=  2000",IF(Table24[[#This Row],[Quantity]]&gt;=1000,"&gt;= 1000",IF(Table24[[#This Row],[Quantity]]&lt;=1000,"&lt;= 1000","Invalid"))))</f>
        <v>&lt;= 1000</v>
      </c>
      <c r="O297" s="28" t="str">
        <f>TRIM(Table24[[#This Row],[Product]])</f>
        <v>Sugar</v>
      </c>
    </row>
    <row r="298" spans="1:15" x14ac:dyDescent="0.2">
      <c r="A298" s="21" t="s">
        <v>16</v>
      </c>
      <c r="B298" s="22" t="s">
        <v>13</v>
      </c>
      <c r="C298" s="23">
        <v>1175</v>
      </c>
      <c r="D298" s="24">
        <v>3525</v>
      </c>
      <c r="E298" s="24">
        <v>1468.75</v>
      </c>
      <c r="F298" s="24">
        <v>2056.25</v>
      </c>
      <c r="G298" s="24" t="str">
        <f>CONCATENATE(Table24[[#This Row],[Country]],Table24[[#This Row],[Product]],Table24[[#This Row],[Quantity]],Table24[[#This Row],[Revenue]],Table24[[#This Row],[Cost]])</f>
        <v>PhilippinesSugar117535251468.75</v>
      </c>
      <c r="H298" s="25">
        <f>VLOOKUP(Table24[[#This Row],[Column1]],'Raw Data'!A:H,8,FALSE)</f>
        <v>44105</v>
      </c>
      <c r="I298" s="26" t="str">
        <f>TEXT(Table24[[#This Row],[Date]],"yyyy/mm/dd")</f>
        <v>2020/10/01</v>
      </c>
      <c r="J298" s="26" t="str">
        <f>SUBSTITUTE(Table24[[#This Row],[Date Text]],"/","-")</f>
        <v>2020-10-01</v>
      </c>
      <c r="K298" s="27" t="str">
        <f>MID(Table24[[#This Row],[Date Text]],6,2)</f>
        <v>10</v>
      </c>
      <c r="L298" s="26" t="str">
        <f>UPPER(LEFT(Table24[[#This Row],[Country]],3))</f>
        <v>PHI</v>
      </c>
      <c r="M298" s="28" t="str">
        <f xml:space="preserve"> IF(Table24[[#This Row],[Profit]]&gt;=10000,"&gt;= 10000", IF(Table24[[#This Row],[Profit]]&gt;=5000,"&gt;=  5000",IF(Table24[[#This Row],[Profit]]&gt;=1000,"&gt;=  1000",IF(Table24[[#This Row],[Profit]]&lt;1000,"&lt;=  1000","Invalid"))))</f>
        <v>&gt;=  1000</v>
      </c>
      <c r="N298" s="28" t="str">
        <f xml:space="preserve"> IF(Table24[[#This Row],[Quantity]]&gt;=4000,"&gt;=  4000", IF(Table24[[#This Row],[Quantity]]&gt;=2000,"&gt;=  2000",IF(Table24[[#This Row],[Quantity]]&gt;=1000,"&gt;= 1000",IF(Table24[[#This Row],[Quantity]]&lt;=1000,"&lt;= 1000","Invalid"))))</f>
        <v>&gt;= 1000</v>
      </c>
      <c r="O298" s="28" t="str">
        <f>TRIM(Table24[[#This Row],[Product]])</f>
        <v>Sugar</v>
      </c>
    </row>
    <row r="299" spans="1:15" x14ac:dyDescent="0.2">
      <c r="A299" s="21" t="s">
        <v>16</v>
      </c>
      <c r="B299" s="22" t="s">
        <v>13</v>
      </c>
      <c r="C299" s="23">
        <v>552</v>
      </c>
      <c r="D299" s="24">
        <v>1656</v>
      </c>
      <c r="E299" s="24">
        <v>690</v>
      </c>
      <c r="F299" s="24">
        <v>966</v>
      </c>
      <c r="G299" s="24" t="str">
        <f>CONCATENATE(Table24[[#This Row],[Country]],Table24[[#This Row],[Product]],Table24[[#This Row],[Quantity]],Table24[[#This Row],[Revenue]],Table24[[#This Row],[Cost]])</f>
        <v>PhilippinesSugar5521656690</v>
      </c>
      <c r="H299" s="25">
        <f>VLOOKUP(Table24[[#This Row],[Column1]],'Raw Data'!A:H,8,FALSE)</f>
        <v>44136</v>
      </c>
      <c r="I299" s="26" t="str">
        <f>TEXT(Table24[[#This Row],[Date]],"yyyy/mm/dd")</f>
        <v>2020/11/01</v>
      </c>
      <c r="J299" s="26" t="str">
        <f>SUBSTITUTE(Table24[[#This Row],[Date Text]],"/","-")</f>
        <v>2020-11-01</v>
      </c>
      <c r="K299" s="27" t="str">
        <f>MID(Table24[[#This Row],[Date Text]],6,2)</f>
        <v>11</v>
      </c>
      <c r="L299" s="26" t="str">
        <f>UPPER(LEFT(Table24[[#This Row],[Country]],3))</f>
        <v>PHI</v>
      </c>
      <c r="M299" s="28" t="str">
        <f xml:space="preserve"> IF(Table24[[#This Row],[Profit]]&gt;=10000,"&gt;= 10000", IF(Table24[[#This Row],[Profit]]&gt;=5000,"&gt;=  5000",IF(Table24[[#This Row],[Profit]]&gt;=1000,"&gt;=  1000",IF(Table24[[#This Row],[Profit]]&lt;1000,"&lt;=  1000","Invalid"))))</f>
        <v>&lt;=  1000</v>
      </c>
      <c r="N299" s="28" t="str">
        <f xml:space="preserve"> IF(Table24[[#This Row],[Quantity]]&gt;=4000,"&gt;=  4000", IF(Table24[[#This Row],[Quantity]]&gt;=2000,"&gt;=  2000",IF(Table24[[#This Row],[Quantity]]&gt;=1000,"&gt;= 1000",IF(Table24[[#This Row],[Quantity]]&lt;=1000,"&lt;= 1000","Invalid"))))</f>
        <v>&lt;= 1000</v>
      </c>
      <c r="O299" s="28" t="str">
        <f>TRIM(Table24[[#This Row],[Product]])</f>
        <v>Sugar</v>
      </c>
    </row>
    <row r="300" spans="1:15" x14ac:dyDescent="0.2">
      <c r="A300" s="21" t="s">
        <v>16</v>
      </c>
      <c r="B300" s="22" t="s">
        <v>14</v>
      </c>
      <c r="C300" s="23">
        <v>2161</v>
      </c>
      <c r="D300" s="24">
        <v>12966</v>
      </c>
      <c r="E300" s="24">
        <v>5942.75</v>
      </c>
      <c r="F300" s="24">
        <v>7023.25</v>
      </c>
      <c r="G300" s="24" t="str">
        <f>CONCATENATE(Table24[[#This Row],[Country]],Table24[[#This Row],[Product]],Table24[[#This Row],[Quantity]],Table24[[#This Row],[Revenue]],Table24[[#This Row],[Cost]])</f>
        <v>PhilippinesWhite Chocolate Macadamia Nut2161129665942.75</v>
      </c>
      <c r="H300" s="25">
        <f>VLOOKUP(Table24[[#This Row],[Column1]],'Raw Data'!A:H,8,FALSE)</f>
        <v>43891</v>
      </c>
      <c r="I300" s="26" t="str">
        <f>TEXT(Table24[[#This Row],[Date]],"yyyy/mm/dd")</f>
        <v>2020/03/01</v>
      </c>
      <c r="J300" s="26" t="str">
        <f>SUBSTITUTE(Table24[[#This Row],[Date Text]],"/","-")</f>
        <v>2020-03-01</v>
      </c>
      <c r="K300" s="27" t="str">
        <f>MID(Table24[[#This Row],[Date Text]],6,2)</f>
        <v>03</v>
      </c>
      <c r="L300" s="26" t="str">
        <f>UPPER(LEFT(Table24[[#This Row],[Country]],3))</f>
        <v>PHI</v>
      </c>
      <c r="M300" s="28" t="str">
        <f xml:space="preserve"> IF(Table24[[#This Row],[Profit]]&gt;=10000,"&gt;= 10000", IF(Table24[[#This Row],[Profit]]&gt;=5000,"&gt;=  5000",IF(Table24[[#This Row],[Profit]]&gt;=1000,"&gt;=  1000",IF(Table24[[#This Row],[Profit]]&lt;1000,"&lt;=  1000","Invalid"))))</f>
        <v>&gt;=  5000</v>
      </c>
      <c r="N300" s="28" t="str">
        <f xml:space="preserve"> IF(Table24[[#This Row],[Quantity]]&gt;=4000,"&gt;=  4000", IF(Table24[[#This Row],[Quantity]]&gt;=2000,"&gt;=  2000",IF(Table24[[#This Row],[Quantity]]&gt;=1000,"&gt;= 1000",IF(Table24[[#This Row],[Quantity]]&lt;=1000,"&lt;= 1000","Invalid"))))</f>
        <v>&gt;=  2000</v>
      </c>
      <c r="O300" s="28" t="str">
        <f>TRIM(Table24[[#This Row],[Product]])</f>
        <v>White Chocolate Macadamia Nut</v>
      </c>
    </row>
    <row r="301" spans="1:15" x14ac:dyDescent="0.2">
      <c r="A301" s="21" t="s">
        <v>16</v>
      </c>
      <c r="B301" s="22" t="s">
        <v>14</v>
      </c>
      <c r="C301" s="23">
        <v>1006</v>
      </c>
      <c r="D301" s="24">
        <v>6036</v>
      </c>
      <c r="E301" s="24">
        <v>2766.5</v>
      </c>
      <c r="F301" s="24">
        <v>3269.5</v>
      </c>
      <c r="G301" s="24" t="str">
        <f>CONCATENATE(Table24[[#This Row],[Country]],Table24[[#This Row],[Product]],Table24[[#This Row],[Quantity]],Table24[[#This Row],[Revenue]],Table24[[#This Row],[Cost]])</f>
        <v>PhilippinesWhite Chocolate Macadamia Nut100660362766.5</v>
      </c>
      <c r="H301" s="25">
        <f>VLOOKUP(Table24[[#This Row],[Column1]],'Raw Data'!A:H,8,FALSE)</f>
        <v>43983</v>
      </c>
      <c r="I301" s="26" t="str">
        <f>TEXT(Table24[[#This Row],[Date]],"yyyy/mm/dd")</f>
        <v>2020/06/01</v>
      </c>
      <c r="J301" s="26" t="str">
        <f>SUBSTITUTE(Table24[[#This Row],[Date Text]],"/","-")</f>
        <v>2020-06-01</v>
      </c>
      <c r="K301" s="27" t="str">
        <f>MID(Table24[[#This Row],[Date Text]],6,2)</f>
        <v>06</v>
      </c>
      <c r="L301" s="26" t="str">
        <f>UPPER(LEFT(Table24[[#This Row],[Country]],3))</f>
        <v>PHI</v>
      </c>
      <c r="M301" s="28" t="str">
        <f xml:space="preserve"> IF(Table24[[#This Row],[Profit]]&gt;=10000,"&gt;= 10000", IF(Table24[[#This Row],[Profit]]&gt;=5000,"&gt;=  5000",IF(Table24[[#This Row],[Profit]]&gt;=1000,"&gt;=  1000",IF(Table24[[#This Row],[Profit]]&lt;1000,"&lt;=  1000","Invalid"))))</f>
        <v>&gt;=  1000</v>
      </c>
      <c r="N301" s="28" t="str">
        <f xml:space="preserve"> IF(Table24[[#This Row],[Quantity]]&gt;=4000,"&gt;=  4000", IF(Table24[[#This Row],[Quantity]]&gt;=2000,"&gt;=  2000",IF(Table24[[#This Row],[Quantity]]&gt;=1000,"&gt;= 1000",IF(Table24[[#This Row],[Quantity]]&lt;=1000,"&lt;= 1000","Invalid"))))</f>
        <v>&gt;= 1000</v>
      </c>
      <c r="O301" s="28" t="str">
        <f>TRIM(Table24[[#This Row],[Product]])</f>
        <v>White Chocolate Macadamia Nut</v>
      </c>
    </row>
    <row r="302" spans="1:15" x14ac:dyDescent="0.2">
      <c r="A302" s="21" t="s">
        <v>16</v>
      </c>
      <c r="B302" s="22" t="s">
        <v>14</v>
      </c>
      <c r="C302" s="23">
        <v>1545</v>
      </c>
      <c r="D302" s="24">
        <v>9270</v>
      </c>
      <c r="E302" s="24">
        <v>4248.75</v>
      </c>
      <c r="F302" s="24">
        <v>5021.25</v>
      </c>
      <c r="G302" s="24" t="str">
        <f>CONCATENATE(Table24[[#This Row],[Country]],Table24[[#This Row],[Product]],Table24[[#This Row],[Quantity]],Table24[[#This Row],[Revenue]],Table24[[#This Row],[Cost]])</f>
        <v>PhilippinesWhite Chocolate Macadamia Nut154592704248.75</v>
      </c>
      <c r="H302" s="25">
        <f>VLOOKUP(Table24[[#This Row],[Column1]],'Raw Data'!A:H,8,FALSE)</f>
        <v>43983</v>
      </c>
      <c r="I302" s="26" t="str">
        <f>TEXT(Table24[[#This Row],[Date]],"yyyy/mm/dd")</f>
        <v>2020/06/01</v>
      </c>
      <c r="J302" s="26" t="str">
        <f>SUBSTITUTE(Table24[[#This Row],[Date Text]],"/","-")</f>
        <v>2020-06-01</v>
      </c>
      <c r="K302" s="27" t="str">
        <f>MID(Table24[[#This Row],[Date Text]],6,2)</f>
        <v>06</v>
      </c>
      <c r="L302" s="26" t="str">
        <f>UPPER(LEFT(Table24[[#This Row],[Country]],3))</f>
        <v>PHI</v>
      </c>
      <c r="M302" s="28" t="str">
        <f xml:space="preserve"> IF(Table24[[#This Row],[Profit]]&gt;=10000,"&gt;= 10000", IF(Table24[[#This Row],[Profit]]&gt;=5000,"&gt;=  5000",IF(Table24[[#This Row],[Profit]]&gt;=1000,"&gt;=  1000",IF(Table24[[#This Row],[Profit]]&lt;1000,"&lt;=  1000","Invalid"))))</f>
        <v>&gt;=  5000</v>
      </c>
      <c r="N302" s="28" t="str">
        <f xml:space="preserve"> IF(Table24[[#This Row],[Quantity]]&gt;=4000,"&gt;=  4000", IF(Table24[[#This Row],[Quantity]]&gt;=2000,"&gt;=  2000",IF(Table24[[#This Row],[Quantity]]&gt;=1000,"&gt;= 1000",IF(Table24[[#This Row],[Quantity]]&lt;=1000,"&lt;= 1000","Invalid"))))</f>
        <v>&gt;= 1000</v>
      </c>
      <c r="O302" s="28" t="str">
        <f>TRIM(Table24[[#This Row],[Product]])</f>
        <v>White Chocolate Macadamia Nut</v>
      </c>
    </row>
    <row r="303" spans="1:15" x14ac:dyDescent="0.2">
      <c r="A303" s="21" t="s">
        <v>16</v>
      </c>
      <c r="B303" s="22" t="s">
        <v>14</v>
      </c>
      <c r="C303" s="23">
        <v>2877</v>
      </c>
      <c r="D303" s="24">
        <v>17262</v>
      </c>
      <c r="E303" s="24">
        <v>7911.75</v>
      </c>
      <c r="F303" s="24">
        <v>9350.25</v>
      </c>
      <c r="G303" s="24" t="str">
        <f>CONCATENATE(Table24[[#This Row],[Country]],Table24[[#This Row],[Product]],Table24[[#This Row],[Quantity]],Table24[[#This Row],[Revenue]],Table24[[#This Row],[Cost]])</f>
        <v>PhilippinesWhite Chocolate Macadamia Nut2877172627911.75</v>
      </c>
      <c r="H303" s="25">
        <f>VLOOKUP(Table24[[#This Row],[Column1]],'Raw Data'!A:H,8,FALSE)</f>
        <v>44105</v>
      </c>
      <c r="I303" s="26" t="str">
        <f>TEXT(Table24[[#This Row],[Date]],"yyyy/mm/dd")</f>
        <v>2020/10/01</v>
      </c>
      <c r="J303" s="26" t="str">
        <f>SUBSTITUTE(Table24[[#This Row],[Date Text]],"/","-")</f>
        <v>2020-10-01</v>
      </c>
      <c r="K303" s="27" t="str">
        <f>MID(Table24[[#This Row],[Date Text]],6,2)</f>
        <v>10</v>
      </c>
      <c r="L303" s="26" t="str">
        <f>UPPER(LEFT(Table24[[#This Row],[Country]],3))</f>
        <v>PHI</v>
      </c>
      <c r="M303" s="28" t="str">
        <f xml:space="preserve"> IF(Table24[[#This Row],[Profit]]&gt;=10000,"&gt;= 10000", IF(Table24[[#This Row],[Profit]]&gt;=5000,"&gt;=  5000",IF(Table24[[#This Row],[Profit]]&gt;=1000,"&gt;=  1000",IF(Table24[[#This Row],[Profit]]&lt;1000,"&lt;=  1000","Invalid"))))</f>
        <v>&gt;=  5000</v>
      </c>
      <c r="N303" s="28" t="str">
        <f xml:space="preserve"> IF(Table24[[#This Row],[Quantity]]&gt;=4000,"&gt;=  4000", IF(Table24[[#This Row],[Quantity]]&gt;=2000,"&gt;=  2000",IF(Table24[[#This Row],[Quantity]]&gt;=1000,"&gt;= 1000",IF(Table24[[#This Row],[Quantity]]&lt;=1000,"&lt;= 1000","Invalid"))))</f>
        <v>&gt;=  2000</v>
      </c>
      <c r="O303" s="28" t="str">
        <f>TRIM(Table24[[#This Row],[Product]])</f>
        <v>White Chocolate Macadamia Nut</v>
      </c>
    </row>
    <row r="304" spans="1:15" x14ac:dyDescent="0.2">
      <c r="A304" s="21" t="s">
        <v>16</v>
      </c>
      <c r="B304" s="22" t="s">
        <v>14</v>
      </c>
      <c r="C304" s="23">
        <v>807</v>
      </c>
      <c r="D304" s="24">
        <v>4842</v>
      </c>
      <c r="E304" s="24">
        <v>2219.25</v>
      </c>
      <c r="F304" s="24">
        <v>2622.75</v>
      </c>
      <c r="G304" s="24" t="str">
        <f>CONCATENATE(Table24[[#This Row],[Country]],Table24[[#This Row],[Product]],Table24[[#This Row],[Quantity]],Table24[[#This Row],[Revenue]],Table24[[#This Row],[Cost]])</f>
        <v>PhilippinesWhite Chocolate Macadamia Nut80748422219.25</v>
      </c>
      <c r="H304" s="25">
        <f>VLOOKUP(Table24[[#This Row],[Column1]],'Raw Data'!A:H,8,FALSE)</f>
        <v>43862</v>
      </c>
      <c r="I304" s="26" t="str">
        <f>TEXT(Table24[[#This Row],[Date]],"yyyy/mm/dd")</f>
        <v>2020/02/01</v>
      </c>
      <c r="J304" s="26" t="str">
        <f>SUBSTITUTE(Table24[[#This Row],[Date Text]],"/","-")</f>
        <v>2020-02-01</v>
      </c>
      <c r="K304" s="27" t="str">
        <f>MID(Table24[[#This Row],[Date Text]],6,2)</f>
        <v>02</v>
      </c>
      <c r="L304" s="26" t="str">
        <f>UPPER(LEFT(Table24[[#This Row],[Country]],3))</f>
        <v>PHI</v>
      </c>
      <c r="M304" s="28" t="str">
        <f xml:space="preserve"> IF(Table24[[#This Row],[Profit]]&gt;=10000,"&gt;= 10000", IF(Table24[[#This Row],[Profit]]&gt;=5000,"&gt;=  5000",IF(Table24[[#This Row],[Profit]]&gt;=1000,"&gt;=  1000",IF(Table24[[#This Row],[Profit]]&lt;1000,"&lt;=  1000","Invalid"))))</f>
        <v>&gt;=  1000</v>
      </c>
      <c r="N304" s="28" t="str">
        <f xml:space="preserve"> IF(Table24[[#This Row],[Quantity]]&gt;=4000,"&gt;=  4000", IF(Table24[[#This Row],[Quantity]]&gt;=2000,"&gt;=  2000",IF(Table24[[#This Row],[Quantity]]&gt;=1000,"&gt;= 1000",IF(Table24[[#This Row],[Quantity]]&lt;=1000,"&lt;= 1000","Invalid"))))</f>
        <v>&lt;= 1000</v>
      </c>
      <c r="O304" s="28" t="str">
        <f>TRIM(Table24[[#This Row],[Product]])</f>
        <v>White Chocolate Macadamia Nut</v>
      </c>
    </row>
    <row r="305" spans="1:15" x14ac:dyDescent="0.2">
      <c r="A305" s="21" t="s">
        <v>16</v>
      </c>
      <c r="B305" s="22" t="s">
        <v>14</v>
      </c>
      <c r="C305" s="23">
        <v>1250</v>
      </c>
      <c r="D305" s="24">
        <v>7500</v>
      </c>
      <c r="E305" s="24">
        <v>3437.5</v>
      </c>
      <c r="F305" s="24">
        <v>4062.5</v>
      </c>
      <c r="G305" s="24" t="str">
        <f>CONCATENATE(Table24[[#This Row],[Country]],Table24[[#This Row],[Product]],Table24[[#This Row],[Quantity]],Table24[[#This Row],[Revenue]],Table24[[#This Row],[Cost]])</f>
        <v>PhilippinesWhite Chocolate Macadamia Nut125075003437.5</v>
      </c>
      <c r="H305" s="25">
        <f>VLOOKUP(Table24[[#This Row],[Column1]],'Raw Data'!A:H,8,FALSE)</f>
        <v>44166</v>
      </c>
      <c r="I305" s="26" t="str">
        <f>TEXT(Table24[[#This Row],[Date]],"yyyy/mm/dd")</f>
        <v>2020/12/01</v>
      </c>
      <c r="J305" s="26" t="str">
        <f>SUBSTITUTE(Table24[[#This Row],[Date Text]],"/","-")</f>
        <v>2020-12-01</v>
      </c>
      <c r="K305" s="27" t="str">
        <f>MID(Table24[[#This Row],[Date Text]],6,2)</f>
        <v>12</v>
      </c>
      <c r="L305" s="26" t="str">
        <f>UPPER(LEFT(Table24[[#This Row],[Country]],3))</f>
        <v>PHI</v>
      </c>
      <c r="M305" s="28" t="str">
        <f xml:space="preserve"> IF(Table24[[#This Row],[Profit]]&gt;=10000,"&gt;= 10000", IF(Table24[[#This Row],[Profit]]&gt;=5000,"&gt;=  5000",IF(Table24[[#This Row],[Profit]]&gt;=1000,"&gt;=  1000",IF(Table24[[#This Row],[Profit]]&lt;1000,"&lt;=  1000","Invalid"))))</f>
        <v>&gt;=  1000</v>
      </c>
      <c r="N305" s="28" t="str">
        <f xml:space="preserve"> IF(Table24[[#This Row],[Quantity]]&gt;=4000,"&gt;=  4000", IF(Table24[[#This Row],[Quantity]]&gt;=2000,"&gt;=  2000",IF(Table24[[#This Row],[Quantity]]&gt;=1000,"&gt;= 1000",IF(Table24[[#This Row],[Quantity]]&lt;=1000,"&lt;= 1000","Invalid"))))</f>
        <v>&gt;= 1000</v>
      </c>
      <c r="O305" s="28" t="str">
        <f>TRIM(Table24[[#This Row],[Product]])</f>
        <v>White Chocolate Macadamia Nut</v>
      </c>
    </row>
    <row r="306" spans="1:15" x14ac:dyDescent="0.2">
      <c r="A306" s="21" t="s">
        <v>16</v>
      </c>
      <c r="B306" s="22" t="s">
        <v>14</v>
      </c>
      <c r="C306" s="23">
        <v>1530</v>
      </c>
      <c r="D306" s="24">
        <v>9180</v>
      </c>
      <c r="E306" s="24">
        <v>4207.5</v>
      </c>
      <c r="F306" s="24">
        <v>4972.5</v>
      </c>
      <c r="G306" s="24" t="str">
        <f>CONCATENATE(Table24[[#This Row],[Country]],Table24[[#This Row],[Product]],Table24[[#This Row],[Quantity]],Table24[[#This Row],[Revenue]],Table24[[#This Row],[Cost]])</f>
        <v>PhilippinesWhite Chocolate Macadamia Nut153091804207.5</v>
      </c>
      <c r="H306" s="25">
        <f>VLOOKUP(Table24[[#This Row],[Column1]],'Raw Data'!A:H,8,FALSE)</f>
        <v>43952</v>
      </c>
      <c r="I306" s="26" t="str">
        <f>TEXT(Table24[[#This Row],[Date]],"yyyy/mm/dd")</f>
        <v>2020/05/01</v>
      </c>
      <c r="J306" s="26" t="str">
        <f>SUBSTITUTE(Table24[[#This Row],[Date Text]],"/","-")</f>
        <v>2020-05-01</v>
      </c>
      <c r="K306" s="27" t="str">
        <f>MID(Table24[[#This Row],[Date Text]],6,2)</f>
        <v>05</v>
      </c>
      <c r="L306" s="26" t="str">
        <f>UPPER(LEFT(Table24[[#This Row],[Country]],3))</f>
        <v>PHI</v>
      </c>
      <c r="M306" s="28" t="str">
        <f xml:space="preserve"> IF(Table24[[#This Row],[Profit]]&gt;=10000,"&gt;= 10000", IF(Table24[[#This Row],[Profit]]&gt;=5000,"&gt;=  5000",IF(Table24[[#This Row],[Profit]]&gt;=1000,"&gt;=  1000",IF(Table24[[#This Row],[Profit]]&lt;1000,"&lt;=  1000","Invalid"))))</f>
        <v>&gt;=  1000</v>
      </c>
      <c r="N306" s="28" t="str">
        <f xml:space="preserve"> IF(Table24[[#This Row],[Quantity]]&gt;=4000,"&gt;=  4000", IF(Table24[[#This Row],[Quantity]]&gt;=2000,"&gt;=  2000",IF(Table24[[#This Row],[Quantity]]&gt;=1000,"&gt;= 1000",IF(Table24[[#This Row],[Quantity]]&lt;=1000,"&lt;= 1000","Invalid"))))</f>
        <v>&gt;= 1000</v>
      </c>
      <c r="O306" s="28" t="str">
        <f>TRIM(Table24[[#This Row],[Product]])</f>
        <v>White Chocolate Macadamia Nut</v>
      </c>
    </row>
    <row r="307" spans="1:15" x14ac:dyDescent="0.2">
      <c r="A307" s="21" t="s">
        <v>16</v>
      </c>
      <c r="B307" s="22" t="s">
        <v>14</v>
      </c>
      <c r="C307" s="23">
        <v>1001</v>
      </c>
      <c r="D307" s="24">
        <v>6006</v>
      </c>
      <c r="E307" s="24">
        <v>2752.75</v>
      </c>
      <c r="F307" s="24">
        <v>3253.25</v>
      </c>
      <c r="G307" s="24" t="str">
        <f>CONCATENATE(Table24[[#This Row],[Country]],Table24[[#This Row],[Product]],Table24[[#This Row],[Quantity]],Table24[[#This Row],[Revenue]],Table24[[#This Row],[Cost]])</f>
        <v>PhilippinesWhite Chocolate Macadamia Nut100160062752.75</v>
      </c>
      <c r="H307" s="25">
        <f>VLOOKUP(Table24[[#This Row],[Column1]],'Raw Data'!A:H,8,FALSE)</f>
        <v>44044</v>
      </c>
      <c r="I307" s="26" t="str">
        <f>TEXT(Table24[[#This Row],[Date]],"yyyy/mm/dd")</f>
        <v>2020/08/01</v>
      </c>
      <c r="J307" s="26" t="str">
        <f>SUBSTITUTE(Table24[[#This Row],[Date Text]],"/","-")</f>
        <v>2020-08-01</v>
      </c>
      <c r="K307" s="27" t="str">
        <f>MID(Table24[[#This Row],[Date Text]],6,2)</f>
        <v>08</v>
      </c>
      <c r="L307" s="26" t="str">
        <f>UPPER(LEFT(Table24[[#This Row],[Country]],3))</f>
        <v>PHI</v>
      </c>
      <c r="M307" s="28" t="str">
        <f xml:space="preserve"> IF(Table24[[#This Row],[Profit]]&gt;=10000,"&gt;= 10000", IF(Table24[[#This Row],[Profit]]&gt;=5000,"&gt;=  5000",IF(Table24[[#This Row],[Profit]]&gt;=1000,"&gt;=  1000",IF(Table24[[#This Row],[Profit]]&lt;1000,"&lt;=  1000","Invalid"))))</f>
        <v>&gt;=  1000</v>
      </c>
      <c r="N307" s="28" t="str">
        <f xml:space="preserve"> IF(Table24[[#This Row],[Quantity]]&gt;=4000,"&gt;=  4000", IF(Table24[[#This Row],[Quantity]]&gt;=2000,"&gt;=  2000",IF(Table24[[#This Row],[Quantity]]&gt;=1000,"&gt;= 1000",IF(Table24[[#This Row],[Quantity]]&lt;=1000,"&lt;= 1000","Invalid"))))</f>
        <v>&gt;= 1000</v>
      </c>
      <c r="O307" s="28" t="str">
        <f>TRIM(Table24[[#This Row],[Product]])</f>
        <v>White Chocolate Macadamia Nut</v>
      </c>
    </row>
    <row r="308" spans="1:15" x14ac:dyDescent="0.2">
      <c r="A308" s="21" t="s">
        <v>16</v>
      </c>
      <c r="B308" s="22" t="s">
        <v>14</v>
      </c>
      <c r="C308" s="23">
        <v>2087</v>
      </c>
      <c r="D308" s="24">
        <v>12522</v>
      </c>
      <c r="E308" s="24">
        <v>5739.25</v>
      </c>
      <c r="F308" s="24">
        <v>6782.75</v>
      </c>
      <c r="G308" s="24" t="str">
        <f>CONCATENATE(Table24[[#This Row],[Country]],Table24[[#This Row],[Product]],Table24[[#This Row],[Quantity]],Table24[[#This Row],[Revenue]],Table24[[#This Row],[Cost]])</f>
        <v>PhilippinesWhite Chocolate Macadamia Nut2087125225739.25</v>
      </c>
      <c r="H308" s="25">
        <f>VLOOKUP(Table24[[#This Row],[Column1]],'Raw Data'!A:H,8,FALSE)</f>
        <v>44075</v>
      </c>
      <c r="I308" s="26" t="str">
        <f>TEXT(Table24[[#This Row],[Date]],"yyyy/mm/dd")</f>
        <v>2020/09/01</v>
      </c>
      <c r="J308" s="26" t="str">
        <f>SUBSTITUTE(Table24[[#This Row],[Date Text]],"/","-")</f>
        <v>2020-09-01</v>
      </c>
      <c r="K308" s="27" t="str">
        <f>MID(Table24[[#This Row],[Date Text]],6,2)</f>
        <v>09</v>
      </c>
      <c r="L308" s="26" t="str">
        <f>UPPER(LEFT(Table24[[#This Row],[Country]],3))</f>
        <v>PHI</v>
      </c>
      <c r="M308" s="28" t="str">
        <f xml:space="preserve"> IF(Table24[[#This Row],[Profit]]&gt;=10000,"&gt;= 10000", IF(Table24[[#This Row],[Profit]]&gt;=5000,"&gt;=  5000",IF(Table24[[#This Row],[Profit]]&gt;=1000,"&gt;=  1000",IF(Table24[[#This Row],[Profit]]&lt;1000,"&lt;=  1000","Invalid"))))</f>
        <v>&gt;=  5000</v>
      </c>
      <c r="N308" s="28" t="str">
        <f xml:space="preserve"> IF(Table24[[#This Row],[Quantity]]&gt;=4000,"&gt;=  4000", IF(Table24[[#This Row],[Quantity]]&gt;=2000,"&gt;=  2000",IF(Table24[[#This Row],[Quantity]]&gt;=1000,"&gt;= 1000",IF(Table24[[#This Row],[Quantity]]&lt;=1000,"&lt;= 1000","Invalid"))))</f>
        <v>&gt;=  2000</v>
      </c>
      <c r="O308" s="28" t="str">
        <f>TRIM(Table24[[#This Row],[Product]])</f>
        <v>White Chocolate Macadamia Nut</v>
      </c>
    </row>
    <row r="309" spans="1:15" x14ac:dyDescent="0.2">
      <c r="A309" s="21" t="s">
        <v>16</v>
      </c>
      <c r="B309" s="22" t="s">
        <v>14</v>
      </c>
      <c r="C309" s="23">
        <v>2338</v>
      </c>
      <c r="D309" s="24">
        <v>14028</v>
      </c>
      <c r="E309" s="24">
        <v>6429.5</v>
      </c>
      <c r="F309" s="24">
        <v>7598.5</v>
      </c>
      <c r="G309" s="24" t="str">
        <f>CONCATENATE(Table24[[#This Row],[Country]],Table24[[#This Row],[Product]],Table24[[#This Row],[Quantity]],Table24[[#This Row],[Revenue]],Table24[[#This Row],[Cost]])</f>
        <v>PhilippinesWhite Chocolate Macadamia Nut2338140286429.5</v>
      </c>
      <c r="H309" s="25">
        <f>VLOOKUP(Table24[[#This Row],[Column1]],'Raw Data'!A:H,8,FALSE)</f>
        <v>43983</v>
      </c>
      <c r="I309" s="26" t="str">
        <f>TEXT(Table24[[#This Row],[Date]],"yyyy/mm/dd")</f>
        <v>2020/06/01</v>
      </c>
      <c r="J309" s="26" t="str">
        <f>SUBSTITUTE(Table24[[#This Row],[Date Text]],"/","-")</f>
        <v>2020-06-01</v>
      </c>
      <c r="K309" s="27" t="str">
        <f>MID(Table24[[#This Row],[Date Text]],6,2)</f>
        <v>06</v>
      </c>
      <c r="L309" s="26" t="str">
        <f>UPPER(LEFT(Table24[[#This Row],[Country]],3))</f>
        <v>PHI</v>
      </c>
      <c r="M309" s="28" t="str">
        <f xml:space="preserve"> IF(Table24[[#This Row],[Profit]]&gt;=10000,"&gt;= 10000", IF(Table24[[#This Row],[Profit]]&gt;=5000,"&gt;=  5000",IF(Table24[[#This Row],[Profit]]&gt;=1000,"&gt;=  1000",IF(Table24[[#This Row],[Profit]]&lt;1000,"&lt;=  1000","Invalid"))))</f>
        <v>&gt;=  5000</v>
      </c>
      <c r="N309" s="28" t="str">
        <f xml:space="preserve"> IF(Table24[[#This Row],[Quantity]]&gt;=4000,"&gt;=  4000", IF(Table24[[#This Row],[Quantity]]&gt;=2000,"&gt;=  2000",IF(Table24[[#This Row],[Quantity]]&gt;=1000,"&gt;= 1000",IF(Table24[[#This Row],[Quantity]]&lt;=1000,"&lt;= 1000","Invalid"))))</f>
        <v>&gt;=  2000</v>
      </c>
      <c r="O309" s="28" t="str">
        <f>TRIM(Table24[[#This Row],[Product]])</f>
        <v>White Chocolate Macadamia Nut</v>
      </c>
    </row>
    <row r="310" spans="1:15" x14ac:dyDescent="0.2">
      <c r="A310" s="21" t="s">
        <v>16</v>
      </c>
      <c r="B310" s="22" t="s">
        <v>14</v>
      </c>
      <c r="C310" s="23">
        <v>1307</v>
      </c>
      <c r="D310" s="24">
        <v>7842</v>
      </c>
      <c r="E310" s="24">
        <v>3594.25</v>
      </c>
      <c r="F310" s="24">
        <v>4247.75</v>
      </c>
      <c r="G310" s="24" t="str">
        <f>CONCATENATE(Table24[[#This Row],[Country]],Table24[[#This Row],[Product]],Table24[[#This Row],[Quantity]],Table24[[#This Row],[Revenue]],Table24[[#This Row],[Cost]])</f>
        <v>PhilippinesWhite Chocolate Macadamia Nut130778423594.25</v>
      </c>
      <c r="H310" s="25">
        <f>VLOOKUP(Table24[[#This Row],[Column1]],'Raw Data'!A:H,8,FALSE)</f>
        <v>44013</v>
      </c>
      <c r="I310" s="26" t="str">
        <f>TEXT(Table24[[#This Row],[Date]],"yyyy/mm/dd")</f>
        <v>2020/07/01</v>
      </c>
      <c r="J310" s="26" t="str">
        <f>SUBSTITUTE(Table24[[#This Row],[Date Text]],"/","-")</f>
        <v>2020-07-01</v>
      </c>
      <c r="K310" s="27" t="str">
        <f>MID(Table24[[#This Row],[Date Text]],6,2)</f>
        <v>07</v>
      </c>
      <c r="L310" s="26" t="str">
        <f>UPPER(LEFT(Table24[[#This Row],[Country]],3))</f>
        <v>PHI</v>
      </c>
      <c r="M310" s="28" t="str">
        <f xml:space="preserve"> IF(Table24[[#This Row],[Profit]]&gt;=10000,"&gt;= 10000", IF(Table24[[#This Row],[Profit]]&gt;=5000,"&gt;=  5000",IF(Table24[[#This Row],[Profit]]&gt;=1000,"&gt;=  1000",IF(Table24[[#This Row],[Profit]]&lt;1000,"&lt;=  1000","Invalid"))))</f>
        <v>&gt;=  1000</v>
      </c>
      <c r="N310" s="28" t="str">
        <f xml:space="preserve"> IF(Table24[[#This Row],[Quantity]]&gt;=4000,"&gt;=  4000", IF(Table24[[#This Row],[Quantity]]&gt;=2000,"&gt;=  2000",IF(Table24[[#This Row],[Quantity]]&gt;=1000,"&gt;= 1000",IF(Table24[[#This Row],[Quantity]]&lt;=1000,"&lt;= 1000","Invalid"))))</f>
        <v>&gt;= 1000</v>
      </c>
      <c r="O310" s="28" t="str">
        <f>TRIM(Table24[[#This Row],[Product]])</f>
        <v>White Chocolate Macadamia Nut</v>
      </c>
    </row>
    <row r="311" spans="1:15" x14ac:dyDescent="0.2">
      <c r="A311" s="21" t="s">
        <v>16</v>
      </c>
      <c r="B311" s="22" t="s">
        <v>14</v>
      </c>
      <c r="C311" s="23">
        <v>681</v>
      </c>
      <c r="D311" s="24">
        <v>4086</v>
      </c>
      <c r="E311" s="24">
        <v>1872.75</v>
      </c>
      <c r="F311" s="24">
        <v>2213.25</v>
      </c>
      <c r="G311" s="24" t="str">
        <f>CONCATENATE(Table24[[#This Row],[Country]],Table24[[#This Row],[Product]],Table24[[#This Row],[Quantity]],Table24[[#This Row],[Revenue]],Table24[[#This Row],[Cost]])</f>
        <v>PhilippinesWhite Chocolate Macadamia Nut68140861872.75</v>
      </c>
      <c r="H311" s="25">
        <f>VLOOKUP(Table24[[#This Row],[Column1]],'Raw Data'!A:H,8,FALSE)</f>
        <v>43831</v>
      </c>
      <c r="I311" s="26" t="str">
        <f>TEXT(Table24[[#This Row],[Date]],"yyyy/mm/dd")</f>
        <v>2020/01/01</v>
      </c>
      <c r="J311" s="26" t="str">
        <f>SUBSTITUTE(Table24[[#This Row],[Date Text]],"/","-")</f>
        <v>2020-01-01</v>
      </c>
      <c r="K311" s="27" t="str">
        <f>MID(Table24[[#This Row],[Date Text]],6,2)</f>
        <v>01</v>
      </c>
      <c r="L311" s="26" t="str">
        <f>UPPER(LEFT(Table24[[#This Row],[Country]],3))</f>
        <v>PHI</v>
      </c>
      <c r="M311" s="28" t="str">
        <f xml:space="preserve"> IF(Table24[[#This Row],[Profit]]&gt;=10000,"&gt;= 10000", IF(Table24[[#This Row],[Profit]]&gt;=5000,"&gt;=  5000",IF(Table24[[#This Row],[Profit]]&gt;=1000,"&gt;=  1000",IF(Table24[[#This Row],[Profit]]&lt;1000,"&lt;=  1000","Invalid"))))</f>
        <v>&gt;=  1000</v>
      </c>
      <c r="N311" s="28" t="str">
        <f xml:space="preserve"> IF(Table24[[#This Row],[Quantity]]&gt;=4000,"&gt;=  4000", IF(Table24[[#This Row],[Quantity]]&gt;=2000,"&gt;=  2000",IF(Table24[[#This Row],[Quantity]]&gt;=1000,"&gt;= 1000",IF(Table24[[#This Row],[Quantity]]&lt;=1000,"&lt;= 1000","Invalid"))))</f>
        <v>&lt;= 1000</v>
      </c>
      <c r="O311" s="28" t="str">
        <f>TRIM(Table24[[#This Row],[Product]])</f>
        <v>White Chocolate Macadamia Nut</v>
      </c>
    </row>
    <row r="312" spans="1:15" x14ac:dyDescent="0.2">
      <c r="A312" s="21" t="s">
        <v>16</v>
      </c>
      <c r="B312" s="22" t="s">
        <v>14</v>
      </c>
      <c r="C312" s="23">
        <v>510</v>
      </c>
      <c r="D312" s="24">
        <v>3060</v>
      </c>
      <c r="E312" s="24">
        <v>1402.5</v>
      </c>
      <c r="F312" s="24">
        <v>1657.5</v>
      </c>
      <c r="G312" s="24" t="str">
        <f>CONCATENATE(Table24[[#This Row],[Country]],Table24[[#This Row],[Product]],Table24[[#This Row],[Quantity]],Table24[[#This Row],[Revenue]],Table24[[#This Row],[Cost]])</f>
        <v>PhilippinesWhite Chocolate Macadamia Nut51030601402.5</v>
      </c>
      <c r="H312" s="25">
        <f>VLOOKUP(Table24[[#This Row],[Column1]],'Raw Data'!A:H,8,FALSE)</f>
        <v>43922</v>
      </c>
      <c r="I312" s="26" t="str">
        <f>TEXT(Table24[[#This Row],[Date]],"yyyy/mm/dd")</f>
        <v>2020/04/01</v>
      </c>
      <c r="J312" s="26" t="str">
        <f>SUBSTITUTE(Table24[[#This Row],[Date Text]],"/","-")</f>
        <v>2020-04-01</v>
      </c>
      <c r="K312" s="27" t="str">
        <f>MID(Table24[[#This Row],[Date Text]],6,2)</f>
        <v>04</v>
      </c>
      <c r="L312" s="26" t="str">
        <f>UPPER(LEFT(Table24[[#This Row],[Country]],3))</f>
        <v>PHI</v>
      </c>
      <c r="M312" s="28" t="str">
        <f xml:space="preserve"> IF(Table24[[#This Row],[Profit]]&gt;=10000,"&gt;= 10000", IF(Table24[[#This Row],[Profit]]&gt;=5000,"&gt;=  5000",IF(Table24[[#This Row],[Profit]]&gt;=1000,"&gt;=  1000",IF(Table24[[#This Row],[Profit]]&lt;1000,"&lt;=  1000","Invalid"))))</f>
        <v>&gt;=  1000</v>
      </c>
      <c r="N312" s="28" t="str">
        <f xml:space="preserve"> IF(Table24[[#This Row],[Quantity]]&gt;=4000,"&gt;=  4000", IF(Table24[[#This Row],[Quantity]]&gt;=2000,"&gt;=  2000",IF(Table24[[#This Row],[Quantity]]&gt;=1000,"&gt;= 1000",IF(Table24[[#This Row],[Quantity]]&lt;=1000,"&lt;= 1000","Invalid"))))</f>
        <v>&lt;= 1000</v>
      </c>
      <c r="O312" s="28" t="str">
        <f>TRIM(Table24[[#This Row],[Product]])</f>
        <v>White Chocolate Macadamia Nut</v>
      </c>
    </row>
    <row r="313" spans="1:15" x14ac:dyDescent="0.2">
      <c r="A313" s="21" t="s">
        <v>16</v>
      </c>
      <c r="B313" s="22" t="s">
        <v>14</v>
      </c>
      <c r="C313" s="23">
        <v>241</v>
      </c>
      <c r="D313" s="24">
        <v>1446</v>
      </c>
      <c r="E313" s="24">
        <v>662.75</v>
      </c>
      <c r="F313" s="24">
        <v>783.25</v>
      </c>
      <c r="G313" s="24" t="str">
        <f>CONCATENATE(Table24[[#This Row],[Country]],Table24[[#This Row],[Product]],Table24[[#This Row],[Quantity]],Table24[[#This Row],[Revenue]],Table24[[#This Row],[Cost]])</f>
        <v>PhilippinesWhite Chocolate Macadamia Nut2411446662.75</v>
      </c>
      <c r="H313" s="25">
        <f>VLOOKUP(Table24[[#This Row],[Column1]],'Raw Data'!A:H,8,FALSE)</f>
        <v>44105</v>
      </c>
      <c r="I313" s="26" t="str">
        <f>TEXT(Table24[[#This Row],[Date]],"yyyy/mm/dd")</f>
        <v>2020/10/01</v>
      </c>
      <c r="J313" s="26" t="str">
        <f>SUBSTITUTE(Table24[[#This Row],[Date Text]],"/","-")</f>
        <v>2020-10-01</v>
      </c>
      <c r="K313" s="27" t="str">
        <f>MID(Table24[[#This Row],[Date Text]],6,2)</f>
        <v>10</v>
      </c>
      <c r="L313" s="26" t="str">
        <f>UPPER(LEFT(Table24[[#This Row],[Country]],3))</f>
        <v>PHI</v>
      </c>
      <c r="M313" s="28" t="str">
        <f xml:space="preserve"> IF(Table24[[#This Row],[Profit]]&gt;=10000,"&gt;= 10000", IF(Table24[[#This Row],[Profit]]&gt;=5000,"&gt;=  5000",IF(Table24[[#This Row],[Profit]]&gt;=1000,"&gt;=  1000",IF(Table24[[#This Row],[Profit]]&lt;1000,"&lt;=  1000","Invalid"))))</f>
        <v>&lt;=  1000</v>
      </c>
      <c r="N313" s="28" t="str">
        <f xml:space="preserve"> IF(Table24[[#This Row],[Quantity]]&gt;=4000,"&gt;=  4000", IF(Table24[[#This Row],[Quantity]]&gt;=2000,"&gt;=  2000",IF(Table24[[#This Row],[Quantity]]&gt;=1000,"&gt;= 1000",IF(Table24[[#This Row],[Quantity]]&lt;=1000,"&lt;= 1000","Invalid"))))</f>
        <v>&lt;= 1000</v>
      </c>
      <c r="O313" s="28" t="str">
        <f>TRIM(Table24[[#This Row],[Product]])</f>
        <v>White Chocolate Macadamia Nut</v>
      </c>
    </row>
    <row r="314" spans="1:15" x14ac:dyDescent="0.2">
      <c r="A314" s="21" t="s">
        <v>16</v>
      </c>
      <c r="B314" s="22" t="s">
        <v>14</v>
      </c>
      <c r="C314" s="23">
        <v>2665</v>
      </c>
      <c r="D314" s="24">
        <v>15990</v>
      </c>
      <c r="E314" s="24">
        <v>7328.75</v>
      </c>
      <c r="F314" s="24">
        <v>8661.25</v>
      </c>
      <c r="G314" s="24" t="str">
        <f>CONCATENATE(Table24[[#This Row],[Country]],Table24[[#This Row],[Product]],Table24[[#This Row],[Quantity]],Table24[[#This Row],[Revenue]],Table24[[#This Row],[Cost]])</f>
        <v>PhilippinesWhite Chocolate Macadamia Nut2665159907328.75</v>
      </c>
      <c r="H314" s="25">
        <f>VLOOKUP(Table24[[#This Row],[Column1]],'Raw Data'!A:H,8,FALSE)</f>
        <v>44136</v>
      </c>
      <c r="I314" s="26" t="str">
        <f>TEXT(Table24[[#This Row],[Date]],"yyyy/mm/dd")</f>
        <v>2020/11/01</v>
      </c>
      <c r="J314" s="26" t="str">
        <f>SUBSTITUTE(Table24[[#This Row],[Date Text]],"/","-")</f>
        <v>2020-11-01</v>
      </c>
      <c r="K314" s="27" t="str">
        <f>MID(Table24[[#This Row],[Date Text]],6,2)</f>
        <v>11</v>
      </c>
      <c r="L314" s="26" t="str">
        <f>UPPER(LEFT(Table24[[#This Row],[Country]],3))</f>
        <v>PHI</v>
      </c>
      <c r="M314" s="28" t="str">
        <f xml:space="preserve"> IF(Table24[[#This Row],[Profit]]&gt;=10000,"&gt;= 10000", IF(Table24[[#This Row],[Profit]]&gt;=5000,"&gt;=  5000",IF(Table24[[#This Row],[Profit]]&gt;=1000,"&gt;=  1000",IF(Table24[[#This Row],[Profit]]&lt;1000,"&lt;=  1000","Invalid"))))</f>
        <v>&gt;=  5000</v>
      </c>
      <c r="N314" s="28" t="str">
        <f xml:space="preserve"> IF(Table24[[#This Row],[Quantity]]&gt;=4000,"&gt;=  4000", IF(Table24[[#This Row],[Quantity]]&gt;=2000,"&gt;=  2000",IF(Table24[[#This Row],[Quantity]]&gt;=1000,"&gt;= 1000",IF(Table24[[#This Row],[Quantity]]&lt;=1000,"&lt;= 1000","Invalid"))))</f>
        <v>&gt;=  2000</v>
      </c>
      <c r="O314" s="28" t="str">
        <f>TRIM(Table24[[#This Row],[Product]])</f>
        <v>White Chocolate Macadamia Nut</v>
      </c>
    </row>
    <row r="315" spans="1:15" x14ac:dyDescent="0.2">
      <c r="A315" s="21" t="s">
        <v>16</v>
      </c>
      <c r="B315" s="22" t="s">
        <v>14</v>
      </c>
      <c r="C315" s="23">
        <v>472</v>
      </c>
      <c r="D315" s="24">
        <v>2832</v>
      </c>
      <c r="E315" s="24">
        <v>1298</v>
      </c>
      <c r="F315" s="24">
        <v>1534</v>
      </c>
      <c r="G315" s="24" t="str">
        <f>CONCATENATE(Table24[[#This Row],[Country]],Table24[[#This Row],[Product]],Table24[[#This Row],[Quantity]],Table24[[#This Row],[Revenue]],Table24[[#This Row],[Cost]])</f>
        <v>PhilippinesWhite Chocolate Macadamia Nut47228321298</v>
      </c>
      <c r="H315" s="25">
        <f>VLOOKUP(Table24[[#This Row],[Column1]],'Raw Data'!A:H,8,FALSE)</f>
        <v>44105</v>
      </c>
      <c r="I315" s="26" t="str">
        <f>TEXT(Table24[[#This Row],[Date]],"yyyy/mm/dd")</f>
        <v>2020/10/01</v>
      </c>
      <c r="J315" s="26" t="str">
        <f>SUBSTITUTE(Table24[[#This Row],[Date Text]],"/","-")</f>
        <v>2020-10-01</v>
      </c>
      <c r="K315" s="27" t="str">
        <f>MID(Table24[[#This Row],[Date Text]],6,2)</f>
        <v>10</v>
      </c>
      <c r="L315" s="26" t="str">
        <f>UPPER(LEFT(Table24[[#This Row],[Country]],3))</f>
        <v>PHI</v>
      </c>
      <c r="M315" s="28" t="str">
        <f xml:space="preserve"> IF(Table24[[#This Row],[Profit]]&gt;=10000,"&gt;= 10000", IF(Table24[[#This Row],[Profit]]&gt;=5000,"&gt;=  5000",IF(Table24[[#This Row],[Profit]]&gt;=1000,"&gt;=  1000",IF(Table24[[#This Row],[Profit]]&lt;1000,"&lt;=  1000","Invalid"))))</f>
        <v>&gt;=  1000</v>
      </c>
      <c r="N315" s="28" t="str">
        <f xml:space="preserve"> IF(Table24[[#This Row],[Quantity]]&gt;=4000,"&gt;=  4000", IF(Table24[[#This Row],[Quantity]]&gt;=2000,"&gt;=  2000",IF(Table24[[#This Row],[Quantity]]&gt;=1000,"&gt;= 1000",IF(Table24[[#This Row],[Quantity]]&lt;=1000,"&lt;= 1000","Invalid"))))</f>
        <v>&lt;= 1000</v>
      </c>
      <c r="O315" s="28" t="str">
        <f>TRIM(Table24[[#This Row],[Product]])</f>
        <v>White Chocolate Macadamia Nut</v>
      </c>
    </row>
    <row r="316" spans="1:15" x14ac:dyDescent="0.2">
      <c r="A316" s="21" t="s">
        <v>16</v>
      </c>
      <c r="B316" s="22" t="s">
        <v>14</v>
      </c>
      <c r="C316" s="23">
        <v>1013</v>
      </c>
      <c r="D316" s="24">
        <v>6078</v>
      </c>
      <c r="E316" s="24">
        <v>2785.75</v>
      </c>
      <c r="F316" s="24">
        <v>3292.25</v>
      </c>
      <c r="G316" s="24" t="str">
        <f>CONCATENATE(Table24[[#This Row],[Country]],Table24[[#This Row],[Product]],Table24[[#This Row],[Quantity]],Table24[[#This Row],[Revenue]],Table24[[#This Row],[Cost]])</f>
        <v>PhilippinesWhite Chocolate Macadamia Nut101360782785.75</v>
      </c>
      <c r="H316" s="25">
        <f>VLOOKUP(Table24[[#This Row],[Column1]],'Raw Data'!A:H,8,FALSE)</f>
        <v>44166</v>
      </c>
      <c r="I316" s="26" t="str">
        <f>TEXT(Table24[[#This Row],[Date]],"yyyy/mm/dd")</f>
        <v>2020/12/01</v>
      </c>
      <c r="J316" s="26" t="str">
        <f>SUBSTITUTE(Table24[[#This Row],[Date Text]],"/","-")</f>
        <v>2020-12-01</v>
      </c>
      <c r="K316" s="27" t="str">
        <f>MID(Table24[[#This Row],[Date Text]],6,2)</f>
        <v>12</v>
      </c>
      <c r="L316" s="26" t="str">
        <f>UPPER(LEFT(Table24[[#This Row],[Country]],3))</f>
        <v>PHI</v>
      </c>
      <c r="M316" s="28" t="str">
        <f xml:space="preserve"> IF(Table24[[#This Row],[Profit]]&gt;=10000,"&gt;= 10000", IF(Table24[[#This Row],[Profit]]&gt;=5000,"&gt;=  5000",IF(Table24[[#This Row],[Profit]]&gt;=1000,"&gt;=  1000",IF(Table24[[#This Row],[Profit]]&lt;1000,"&lt;=  1000","Invalid"))))</f>
        <v>&gt;=  1000</v>
      </c>
      <c r="N316" s="28" t="str">
        <f xml:space="preserve"> IF(Table24[[#This Row],[Quantity]]&gt;=4000,"&gt;=  4000", IF(Table24[[#This Row],[Quantity]]&gt;=2000,"&gt;=  2000",IF(Table24[[#This Row],[Quantity]]&gt;=1000,"&gt;= 1000",IF(Table24[[#This Row],[Quantity]]&lt;=1000,"&lt;= 1000","Invalid"))))</f>
        <v>&gt;= 1000</v>
      </c>
      <c r="O316" s="28" t="str">
        <f>TRIM(Table24[[#This Row],[Product]])</f>
        <v>White Chocolate Macadamia Nut</v>
      </c>
    </row>
    <row r="317" spans="1:15" x14ac:dyDescent="0.2">
      <c r="A317" s="21" t="s">
        <v>17</v>
      </c>
      <c r="B317" s="22" t="s">
        <v>9</v>
      </c>
      <c r="C317" s="23">
        <v>974</v>
      </c>
      <c r="D317" s="24">
        <v>4870</v>
      </c>
      <c r="E317" s="24">
        <v>1948</v>
      </c>
      <c r="F317" s="24">
        <v>2922</v>
      </c>
      <c r="G317" s="24" t="str">
        <f>CONCATENATE(Table24[[#This Row],[Country]],Table24[[#This Row],[Product]],Table24[[#This Row],[Quantity]],Table24[[#This Row],[Revenue]],Table24[[#This Row],[Cost]])</f>
        <v>MalaysiaChocolate Chip97448701948</v>
      </c>
      <c r="H317" s="25">
        <f>VLOOKUP(Table24[[#This Row],[Column1]],'Raw Data'!A:H,8,FALSE)</f>
        <v>43862</v>
      </c>
      <c r="I317" s="26" t="str">
        <f>TEXT(Table24[[#This Row],[Date]],"yyyy/mm/dd")</f>
        <v>2020/02/01</v>
      </c>
      <c r="J317" s="26" t="str">
        <f>SUBSTITUTE(Table24[[#This Row],[Date Text]],"/","-")</f>
        <v>2020-02-01</v>
      </c>
      <c r="K317" s="27" t="str">
        <f>MID(Table24[[#This Row],[Date Text]],6,2)</f>
        <v>02</v>
      </c>
      <c r="L317" s="26" t="str">
        <f>UPPER(LEFT(Table24[[#This Row],[Country]],3))</f>
        <v>MAL</v>
      </c>
      <c r="M317" s="28" t="str">
        <f xml:space="preserve"> IF(Table24[[#This Row],[Profit]]&gt;=10000,"&gt;= 10000", IF(Table24[[#This Row],[Profit]]&gt;=5000,"&gt;=  5000",IF(Table24[[#This Row],[Profit]]&gt;=1000,"&gt;=  1000",IF(Table24[[#This Row],[Profit]]&lt;1000,"&lt;=  1000","Invalid"))))</f>
        <v>&gt;=  1000</v>
      </c>
      <c r="N317" s="28" t="str">
        <f xml:space="preserve"> IF(Table24[[#This Row],[Quantity]]&gt;=4000,"&gt;=  4000", IF(Table24[[#This Row],[Quantity]]&gt;=2000,"&gt;=  2000",IF(Table24[[#This Row],[Quantity]]&gt;=1000,"&gt;= 1000",IF(Table24[[#This Row],[Quantity]]&lt;=1000,"&lt;= 1000","Invalid"))))</f>
        <v>&lt;= 1000</v>
      </c>
      <c r="O317" s="28" t="str">
        <f>TRIM(Table24[[#This Row],[Product]])</f>
        <v>Chocolate Chip</v>
      </c>
    </row>
    <row r="318" spans="1:15" x14ac:dyDescent="0.2">
      <c r="A318" s="21" t="s">
        <v>17</v>
      </c>
      <c r="B318" s="22" t="s">
        <v>9</v>
      </c>
      <c r="C318" s="23">
        <v>883</v>
      </c>
      <c r="D318" s="24">
        <v>4415</v>
      </c>
      <c r="E318" s="24">
        <v>1766</v>
      </c>
      <c r="F318" s="24">
        <v>2649</v>
      </c>
      <c r="G318" s="24" t="str">
        <f>CONCATENATE(Table24[[#This Row],[Country]],Table24[[#This Row],[Product]],Table24[[#This Row],[Quantity]],Table24[[#This Row],[Revenue]],Table24[[#This Row],[Cost]])</f>
        <v>MalaysiaChocolate Chip88344151766</v>
      </c>
      <c r="H318" s="25">
        <f>VLOOKUP(Table24[[#This Row],[Column1]],'Raw Data'!A:H,8,FALSE)</f>
        <v>44044</v>
      </c>
      <c r="I318" s="26" t="str">
        <f>TEXT(Table24[[#This Row],[Date]],"yyyy/mm/dd")</f>
        <v>2020/08/01</v>
      </c>
      <c r="J318" s="26" t="str">
        <f>SUBSTITUTE(Table24[[#This Row],[Date Text]],"/","-")</f>
        <v>2020-08-01</v>
      </c>
      <c r="K318" s="27" t="str">
        <f>MID(Table24[[#This Row],[Date Text]],6,2)</f>
        <v>08</v>
      </c>
      <c r="L318" s="26" t="str">
        <f>UPPER(LEFT(Table24[[#This Row],[Country]],3))</f>
        <v>MAL</v>
      </c>
      <c r="M318" s="28" t="str">
        <f xml:space="preserve"> IF(Table24[[#This Row],[Profit]]&gt;=10000,"&gt;= 10000", IF(Table24[[#This Row],[Profit]]&gt;=5000,"&gt;=  5000",IF(Table24[[#This Row],[Profit]]&gt;=1000,"&gt;=  1000",IF(Table24[[#This Row],[Profit]]&lt;1000,"&lt;=  1000","Invalid"))))</f>
        <v>&gt;=  1000</v>
      </c>
      <c r="N318" s="28" t="str">
        <f xml:space="preserve"> IF(Table24[[#This Row],[Quantity]]&gt;=4000,"&gt;=  4000", IF(Table24[[#This Row],[Quantity]]&gt;=2000,"&gt;=  2000",IF(Table24[[#This Row],[Quantity]]&gt;=1000,"&gt;= 1000",IF(Table24[[#This Row],[Quantity]]&lt;=1000,"&lt;= 1000","Invalid"))))</f>
        <v>&lt;= 1000</v>
      </c>
      <c r="O318" s="28" t="str">
        <f>TRIM(Table24[[#This Row],[Product]])</f>
        <v>Chocolate Chip</v>
      </c>
    </row>
    <row r="319" spans="1:15" x14ac:dyDescent="0.2">
      <c r="A319" s="21" t="s">
        <v>17</v>
      </c>
      <c r="B319" s="22" t="s">
        <v>9</v>
      </c>
      <c r="C319" s="23">
        <v>2472</v>
      </c>
      <c r="D319" s="24">
        <v>12360</v>
      </c>
      <c r="E319" s="24">
        <v>4944</v>
      </c>
      <c r="F319" s="24">
        <v>7416</v>
      </c>
      <c r="G319" s="24" t="str">
        <f>CONCATENATE(Table24[[#This Row],[Country]],Table24[[#This Row],[Product]],Table24[[#This Row],[Quantity]],Table24[[#This Row],[Revenue]],Table24[[#This Row],[Cost]])</f>
        <v>MalaysiaChocolate Chip2472123604944</v>
      </c>
      <c r="H319" s="25">
        <f>VLOOKUP(Table24[[#This Row],[Column1]],'Raw Data'!A:H,8,FALSE)</f>
        <v>44075</v>
      </c>
      <c r="I319" s="26" t="str">
        <f>TEXT(Table24[[#This Row],[Date]],"yyyy/mm/dd")</f>
        <v>2020/09/01</v>
      </c>
      <c r="J319" s="26" t="str">
        <f>SUBSTITUTE(Table24[[#This Row],[Date Text]],"/","-")</f>
        <v>2020-09-01</v>
      </c>
      <c r="K319" s="27" t="str">
        <f>MID(Table24[[#This Row],[Date Text]],6,2)</f>
        <v>09</v>
      </c>
      <c r="L319" s="26" t="str">
        <f>UPPER(LEFT(Table24[[#This Row],[Country]],3))</f>
        <v>MAL</v>
      </c>
      <c r="M319" s="28" t="str">
        <f xml:space="preserve"> IF(Table24[[#This Row],[Profit]]&gt;=10000,"&gt;= 10000", IF(Table24[[#This Row],[Profit]]&gt;=5000,"&gt;=  5000",IF(Table24[[#This Row],[Profit]]&gt;=1000,"&gt;=  1000",IF(Table24[[#This Row],[Profit]]&lt;1000,"&lt;=  1000","Invalid"))))</f>
        <v>&gt;=  5000</v>
      </c>
      <c r="N319" s="28" t="str">
        <f xml:space="preserve"> IF(Table24[[#This Row],[Quantity]]&gt;=4000,"&gt;=  4000", IF(Table24[[#This Row],[Quantity]]&gt;=2000,"&gt;=  2000",IF(Table24[[#This Row],[Quantity]]&gt;=1000,"&gt;= 1000",IF(Table24[[#This Row],[Quantity]]&lt;=1000,"&lt;= 1000","Invalid"))))</f>
        <v>&gt;=  2000</v>
      </c>
      <c r="O319" s="28" t="str">
        <f>TRIM(Table24[[#This Row],[Product]])</f>
        <v>Chocolate Chip</v>
      </c>
    </row>
    <row r="320" spans="1:15" x14ac:dyDescent="0.2">
      <c r="A320" s="21" t="s">
        <v>17</v>
      </c>
      <c r="B320" s="22" t="s">
        <v>9</v>
      </c>
      <c r="C320" s="23">
        <v>1823</v>
      </c>
      <c r="D320" s="24">
        <v>9115</v>
      </c>
      <c r="E320" s="24">
        <v>3646</v>
      </c>
      <c r="F320" s="24">
        <v>5469</v>
      </c>
      <c r="G320" s="24" t="str">
        <f>CONCATENATE(Table24[[#This Row],[Country]],Table24[[#This Row],[Product]],Table24[[#This Row],[Quantity]],Table24[[#This Row],[Revenue]],Table24[[#This Row],[Cost]])</f>
        <v>MalaysiaChocolate Chip182391153646</v>
      </c>
      <c r="H320" s="25">
        <f>VLOOKUP(Table24[[#This Row],[Column1]],'Raw Data'!A:H,8,FALSE)</f>
        <v>44013</v>
      </c>
      <c r="I320" s="26" t="str">
        <f>TEXT(Table24[[#This Row],[Date]],"yyyy/mm/dd")</f>
        <v>2020/07/01</v>
      </c>
      <c r="J320" s="26" t="str">
        <f>SUBSTITUTE(Table24[[#This Row],[Date Text]],"/","-")</f>
        <v>2020-07-01</v>
      </c>
      <c r="K320" s="27" t="str">
        <f>MID(Table24[[#This Row],[Date Text]],6,2)</f>
        <v>07</v>
      </c>
      <c r="L320" s="26" t="str">
        <f>UPPER(LEFT(Table24[[#This Row],[Country]],3))</f>
        <v>MAL</v>
      </c>
      <c r="M320" s="28" t="str">
        <f xml:space="preserve"> IF(Table24[[#This Row],[Profit]]&gt;=10000,"&gt;= 10000", IF(Table24[[#This Row],[Profit]]&gt;=5000,"&gt;=  5000",IF(Table24[[#This Row],[Profit]]&gt;=1000,"&gt;=  1000",IF(Table24[[#This Row],[Profit]]&lt;1000,"&lt;=  1000","Invalid"))))</f>
        <v>&gt;=  5000</v>
      </c>
      <c r="N320" s="28" t="str">
        <f xml:space="preserve"> IF(Table24[[#This Row],[Quantity]]&gt;=4000,"&gt;=  4000", IF(Table24[[#This Row],[Quantity]]&gt;=2000,"&gt;=  2000",IF(Table24[[#This Row],[Quantity]]&gt;=1000,"&gt;= 1000",IF(Table24[[#This Row],[Quantity]]&lt;=1000,"&lt;= 1000","Invalid"))))</f>
        <v>&gt;= 1000</v>
      </c>
      <c r="O320" s="28" t="str">
        <f>TRIM(Table24[[#This Row],[Product]])</f>
        <v>Chocolate Chip</v>
      </c>
    </row>
    <row r="321" spans="1:15" x14ac:dyDescent="0.2">
      <c r="A321" s="21" t="s">
        <v>17</v>
      </c>
      <c r="B321" s="22" t="s">
        <v>9</v>
      </c>
      <c r="C321" s="23">
        <v>662</v>
      </c>
      <c r="D321" s="24">
        <v>3310</v>
      </c>
      <c r="E321" s="24">
        <v>1324</v>
      </c>
      <c r="F321" s="24">
        <v>1986</v>
      </c>
      <c r="G321" s="24" t="str">
        <f>CONCATENATE(Table24[[#This Row],[Country]],Table24[[#This Row],[Product]],Table24[[#This Row],[Quantity]],Table24[[#This Row],[Revenue]],Table24[[#This Row],[Cost]])</f>
        <v>MalaysiaChocolate Chip66233101324</v>
      </c>
      <c r="H321" s="25">
        <f>VLOOKUP(Table24[[#This Row],[Column1]],'Raw Data'!A:H,8,FALSE)</f>
        <v>43983</v>
      </c>
      <c r="I321" s="26" t="str">
        <f>TEXT(Table24[[#This Row],[Date]],"yyyy/mm/dd")</f>
        <v>2020/06/01</v>
      </c>
      <c r="J321" s="26" t="str">
        <f>SUBSTITUTE(Table24[[#This Row],[Date Text]],"/","-")</f>
        <v>2020-06-01</v>
      </c>
      <c r="K321" s="27" t="str">
        <f>MID(Table24[[#This Row],[Date Text]],6,2)</f>
        <v>06</v>
      </c>
      <c r="L321" s="26" t="str">
        <f>UPPER(LEFT(Table24[[#This Row],[Country]],3))</f>
        <v>MAL</v>
      </c>
      <c r="M321" s="28" t="str">
        <f xml:space="preserve"> IF(Table24[[#This Row],[Profit]]&gt;=10000,"&gt;= 10000", IF(Table24[[#This Row],[Profit]]&gt;=5000,"&gt;=  5000",IF(Table24[[#This Row],[Profit]]&gt;=1000,"&gt;=  1000",IF(Table24[[#This Row],[Profit]]&lt;1000,"&lt;=  1000","Invalid"))))</f>
        <v>&gt;=  1000</v>
      </c>
      <c r="N321" s="28" t="str">
        <f xml:space="preserve"> IF(Table24[[#This Row],[Quantity]]&gt;=4000,"&gt;=  4000", IF(Table24[[#This Row],[Quantity]]&gt;=2000,"&gt;=  2000",IF(Table24[[#This Row],[Quantity]]&gt;=1000,"&gt;= 1000",IF(Table24[[#This Row],[Quantity]]&lt;=1000,"&lt;= 1000","Invalid"))))</f>
        <v>&lt;= 1000</v>
      </c>
      <c r="O321" s="28" t="str">
        <f>TRIM(Table24[[#This Row],[Product]])</f>
        <v>Chocolate Chip</v>
      </c>
    </row>
    <row r="322" spans="1:15" x14ac:dyDescent="0.2">
      <c r="A322" s="21" t="s">
        <v>17</v>
      </c>
      <c r="B322" s="22" t="s">
        <v>9</v>
      </c>
      <c r="C322" s="23">
        <v>1084</v>
      </c>
      <c r="D322" s="24">
        <v>5420</v>
      </c>
      <c r="E322" s="24">
        <v>2168</v>
      </c>
      <c r="F322" s="24">
        <v>3252</v>
      </c>
      <c r="G322" s="24" t="str">
        <f>CONCATENATE(Table24[[#This Row],[Country]],Table24[[#This Row],[Product]],Table24[[#This Row],[Quantity]],Table24[[#This Row],[Revenue]],Table24[[#This Row],[Cost]])</f>
        <v>MalaysiaChocolate Chip108454202168</v>
      </c>
      <c r="H322" s="25">
        <f>VLOOKUP(Table24[[#This Row],[Column1]],'Raw Data'!A:H,8,FALSE)</f>
        <v>44166</v>
      </c>
      <c r="I322" s="26" t="str">
        <f>TEXT(Table24[[#This Row],[Date]],"yyyy/mm/dd")</f>
        <v>2020/12/01</v>
      </c>
      <c r="J322" s="26" t="str">
        <f>SUBSTITUTE(Table24[[#This Row],[Date Text]],"/","-")</f>
        <v>2020-12-01</v>
      </c>
      <c r="K322" s="27" t="str">
        <f>MID(Table24[[#This Row],[Date Text]],6,2)</f>
        <v>12</v>
      </c>
      <c r="L322" s="26" t="str">
        <f>UPPER(LEFT(Table24[[#This Row],[Country]],3))</f>
        <v>MAL</v>
      </c>
      <c r="M322" s="28" t="str">
        <f xml:space="preserve"> IF(Table24[[#This Row],[Profit]]&gt;=10000,"&gt;= 10000", IF(Table24[[#This Row],[Profit]]&gt;=5000,"&gt;=  5000",IF(Table24[[#This Row],[Profit]]&gt;=1000,"&gt;=  1000",IF(Table24[[#This Row],[Profit]]&lt;1000,"&lt;=  1000","Invalid"))))</f>
        <v>&gt;=  1000</v>
      </c>
      <c r="N322" s="28" t="str">
        <f xml:space="preserve"> IF(Table24[[#This Row],[Quantity]]&gt;=4000,"&gt;=  4000", IF(Table24[[#This Row],[Quantity]]&gt;=2000,"&gt;=  2000",IF(Table24[[#This Row],[Quantity]]&gt;=1000,"&gt;= 1000",IF(Table24[[#This Row],[Quantity]]&lt;=1000,"&lt;= 1000","Invalid"))))</f>
        <v>&gt;= 1000</v>
      </c>
      <c r="O322" s="28" t="str">
        <f>TRIM(Table24[[#This Row],[Product]])</f>
        <v>Chocolate Chip</v>
      </c>
    </row>
    <row r="323" spans="1:15" x14ac:dyDescent="0.2">
      <c r="A323" s="21" t="s">
        <v>17</v>
      </c>
      <c r="B323" s="22" t="s">
        <v>9</v>
      </c>
      <c r="C323" s="23">
        <v>2031</v>
      </c>
      <c r="D323" s="24">
        <v>10155</v>
      </c>
      <c r="E323" s="24">
        <v>4062</v>
      </c>
      <c r="F323" s="24">
        <v>6093</v>
      </c>
      <c r="G323" s="24" t="str">
        <f>CONCATENATE(Table24[[#This Row],[Country]],Table24[[#This Row],[Product]],Table24[[#This Row],[Quantity]],Table24[[#This Row],[Revenue]],Table24[[#This Row],[Cost]])</f>
        <v>MalaysiaChocolate Chip2031101554062</v>
      </c>
      <c r="H323" s="25">
        <f>VLOOKUP(Table24[[#This Row],[Column1]],'Raw Data'!A:H,8,FALSE)</f>
        <v>44105</v>
      </c>
      <c r="I323" s="26" t="str">
        <f>TEXT(Table24[[#This Row],[Date]],"yyyy/mm/dd")</f>
        <v>2020/10/01</v>
      </c>
      <c r="J323" s="26" t="str">
        <f>SUBSTITUTE(Table24[[#This Row],[Date Text]],"/","-")</f>
        <v>2020-10-01</v>
      </c>
      <c r="K323" s="27" t="str">
        <f>MID(Table24[[#This Row],[Date Text]],6,2)</f>
        <v>10</v>
      </c>
      <c r="L323" s="26" t="str">
        <f>UPPER(LEFT(Table24[[#This Row],[Country]],3))</f>
        <v>MAL</v>
      </c>
      <c r="M323" s="28" t="str">
        <f xml:space="preserve"> IF(Table24[[#This Row],[Profit]]&gt;=10000,"&gt;= 10000", IF(Table24[[#This Row],[Profit]]&gt;=5000,"&gt;=  5000",IF(Table24[[#This Row],[Profit]]&gt;=1000,"&gt;=  1000",IF(Table24[[#This Row],[Profit]]&lt;1000,"&lt;=  1000","Invalid"))))</f>
        <v>&gt;=  5000</v>
      </c>
      <c r="N323" s="28" t="str">
        <f xml:space="preserve"> IF(Table24[[#This Row],[Quantity]]&gt;=4000,"&gt;=  4000", IF(Table24[[#This Row],[Quantity]]&gt;=2000,"&gt;=  2000",IF(Table24[[#This Row],[Quantity]]&gt;=1000,"&gt;= 1000",IF(Table24[[#This Row],[Quantity]]&lt;=1000,"&lt;= 1000","Invalid"))))</f>
        <v>&gt;=  2000</v>
      </c>
      <c r="O323" s="28" t="str">
        <f>TRIM(Table24[[#This Row],[Product]])</f>
        <v>Chocolate Chip</v>
      </c>
    </row>
    <row r="324" spans="1:15" x14ac:dyDescent="0.2">
      <c r="A324" s="21" t="s">
        <v>17</v>
      </c>
      <c r="B324" s="22" t="s">
        <v>9</v>
      </c>
      <c r="C324" s="23">
        <v>1138</v>
      </c>
      <c r="D324" s="24">
        <v>5690</v>
      </c>
      <c r="E324" s="24">
        <v>2276</v>
      </c>
      <c r="F324" s="24">
        <v>3414</v>
      </c>
      <c r="G324" s="24" t="str">
        <f>CONCATENATE(Table24[[#This Row],[Country]],Table24[[#This Row],[Product]],Table24[[#This Row],[Quantity]],Table24[[#This Row],[Revenue]],Table24[[#This Row],[Cost]])</f>
        <v>MalaysiaChocolate Chip113856902276</v>
      </c>
      <c r="H324" s="25">
        <f>VLOOKUP(Table24[[#This Row],[Column1]],'Raw Data'!A:H,8,FALSE)</f>
        <v>44166</v>
      </c>
      <c r="I324" s="26" t="str">
        <f>TEXT(Table24[[#This Row],[Date]],"yyyy/mm/dd")</f>
        <v>2020/12/01</v>
      </c>
      <c r="J324" s="26" t="str">
        <f>SUBSTITUTE(Table24[[#This Row],[Date Text]],"/","-")</f>
        <v>2020-12-01</v>
      </c>
      <c r="K324" s="27" t="str">
        <f>MID(Table24[[#This Row],[Date Text]],6,2)</f>
        <v>12</v>
      </c>
      <c r="L324" s="26" t="str">
        <f>UPPER(LEFT(Table24[[#This Row],[Country]],3))</f>
        <v>MAL</v>
      </c>
      <c r="M324" s="28" t="str">
        <f xml:space="preserve"> IF(Table24[[#This Row],[Profit]]&gt;=10000,"&gt;= 10000", IF(Table24[[#This Row],[Profit]]&gt;=5000,"&gt;=  5000",IF(Table24[[#This Row],[Profit]]&gt;=1000,"&gt;=  1000",IF(Table24[[#This Row],[Profit]]&lt;1000,"&lt;=  1000","Invalid"))))</f>
        <v>&gt;=  1000</v>
      </c>
      <c r="N324" s="28" t="str">
        <f xml:space="preserve"> IF(Table24[[#This Row],[Quantity]]&gt;=4000,"&gt;=  4000", IF(Table24[[#This Row],[Quantity]]&gt;=2000,"&gt;=  2000",IF(Table24[[#This Row],[Quantity]]&gt;=1000,"&gt;= 1000",IF(Table24[[#This Row],[Quantity]]&lt;=1000,"&lt;= 1000","Invalid"))))</f>
        <v>&gt;= 1000</v>
      </c>
      <c r="O324" s="28" t="str">
        <f>TRIM(Table24[[#This Row],[Product]])</f>
        <v>Chocolate Chip</v>
      </c>
    </row>
    <row r="325" spans="1:15" x14ac:dyDescent="0.2">
      <c r="A325" s="21" t="s">
        <v>17</v>
      </c>
      <c r="B325" s="22" t="s">
        <v>9</v>
      </c>
      <c r="C325" s="23">
        <v>2689</v>
      </c>
      <c r="D325" s="24">
        <v>13445</v>
      </c>
      <c r="E325" s="24">
        <v>5378</v>
      </c>
      <c r="F325" s="24">
        <v>8067</v>
      </c>
      <c r="G325" s="24" t="str">
        <f>CONCATENATE(Table24[[#This Row],[Country]],Table24[[#This Row],[Product]],Table24[[#This Row],[Quantity]],Table24[[#This Row],[Revenue]],Table24[[#This Row],[Cost]])</f>
        <v>MalaysiaChocolate Chip2689134455378</v>
      </c>
      <c r="H325" s="25">
        <f>VLOOKUP(Table24[[#This Row],[Column1]],'Raw Data'!A:H,8,FALSE)</f>
        <v>44105</v>
      </c>
      <c r="I325" s="26" t="str">
        <f>TEXT(Table24[[#This Row],[Date]],"yyyy/mm/dd")</f>
        <v>2020/10/01</v>
      </c>
      <c r="J325" s="26" t="str">
        <f>SUBSTITUTE(Table24[[#This Row],[Date Text]],"/","-")</f>
        <v>2020-10-01</v>
      </c>
      <c r="K325" s="27" t="str">
        <f>MID(Table24[[#This Row],[Date Text]],6,2)</f>
        <v>10</v>
      </c>
      <c r="L325" s="26" t="str">
        <f>UPPER(LEFT(Table24[[#This Row],[Country]],3))</f>
        <v>MAL</v>
      </c>
      <c r="M325" s="28" t="str">
        <f xml:space="preserve"> IF(Table24[[#This Row],[Profit]]&gt;=10000,"&gt;= 10000", IF(Table24[[#This Row],[Profit]]&gt;=5000,"&gt;=  5000",IF(Table24[[#This Row],[Profit]]&gt;=1000,"&gt;=  1000",IF(Table24[[#This Row],[Profit]]&lt;1000,"&lt;=  1000","Invalid"))))</f>
        <v>&gt;=  5000</v>
      </c>
      <c r="N325" s="28" t="str">
        <f xml:space="preserve"> IF(Table24[[#This Row],[Quantity]]&gt;=4000,"&gt;=  4000", IF(Table24[[#This Row],[Quantity]]&gt;=2000,"&gt;=  2000",IF(Table24[[#This Row],[Quantity]]&gt;=1000,"&gt;= 1000",IF(Table24[[#This Row],[Quantity]]&lt;=1000,"&lt;= 1000","Invalid"))))</f>
        <v>&gt;=  2000</v>
      </c>
      <c r="O325" s="28" t="str">
        <f>TRIM(Table24[[#This Row],[Product]])</f>
        <v>Chocolate Chip</v>
      </c>
    </row>
    <row r="326" spans="1:15" x14ac:dyDescent="0.2">
      <c r="A326" s="21" t="s">
        <v>17</v>
      </c>
      <c r="B326" s="22" t="s">
        <v>9</v>
      </c>
      <c r="C326" s="23">
        <v>1607</v>
      </c>
      <c r="D326" s="24">
        <v>8035</v>
      </c>
      <c r="E326" s="24">
        <v>3214</v>
      </c>
      <c r="F326" s="24">
        <v>4821</v>
      </c>
      <c r="G326" s="24" t="str">
        <f>CONCATENATE(Table24[[#This Row],[Country]],Table24[[#This Row],[Product]],Table24[[#This Row],[Quantity]],Table24[[#This Row],[Revenue]],Table24[[#This Row],[Cost]])</f>
        <v>MalaysiaChocolate Chip160780353214</v>
      </c>
      <c r="H326" s="25">
        <f>VLOOKUP(Table24[[#This Row],[Column1]],'Raw Data'!A:H,8,FALSE)</f>
        <v>43922</v>
      </c>
      <c r="I326" s="26" t="str">
        <f>TEXT(Table24[[#This Row],[Date]],"yyyy/mm/dd")</f>
        <v>2020/04/01</v>
      </c>
      <c r="J326" s="26" t="str">
        <f>SUBSTITUTE(Table24[[#This Row],[Date Text]],"/","-")</f>
        <v>2020-04-01</v>
      </c>
      <c r="K326" s="27" t="str">
        <f>MID(Table24[[#This Row],[Date Text]],6,2)</f>
        <v>04</v>
      </c>
      <c r="L326" s="26" t="str">
        <f>UPPER(LEFT(Table24[[#This Row],[Country]],3))</f>
        <v>MAL</v>
      </c>
      <c r="M326" s="28" t="str">
        <f xml:space="preserve"> IF(Table24[[#This Row],[Profit]]&gt;=10000,"&gt;= 10000", IF(Table24[[#This Row],[Profit]]&gt;=5000,"&gt;=  5000",IF(Table24[[#This Row],[Profit]]&gt;=1000,"&gt;=  1000",IF(Table24[[#This Row],[Profit]]&lt;1000,"&lt;=  1000","Invalid"))))</f>
        <v>&gt;=  1000</v>
      </c>
      <c r="N326" s="28" t="str">
        <f xml:space="preserve"> IF(Table24[[#This Row],[Quantity]]&gt;=4000,"&gt;=  4000", IF(Table24[[#This Row],[Quantity]]&gt;=2000,"&gt;=  2000",IF(Table24[[#This Row],[Quantity]]&gt;=1000,"&gt;= 1000",IF(Table24[[#This Row],[Quantity]]&lt;=1000,"&lt;= 1000","Invalid"))))</f>
        <v>&gt;= 1000</v>
      </c>
      <c r="O326" s="28" t="str">
        <f>TRIM(Table24[[#This Row],[Product]])</f>
        <v>Chocolate Chip</v>
      </c>
    </row>
    <row r="327" spans="1:15" x14ac:dyDescent="0.2">
      <c r="A327" s="21" t="s">
        <v>17</v>
      </c>
      <c r="B327" s="22" t="s">
        <v>9</v>
      </c>
      <c r="C327" s="23">
        <v>1114</v>
      </c>
      <c r="D327" s="24">
        <v>5570</v>
      </c>
      <c r="E327" s="24">
        <v>2228</v>
      </c>
      <c r="F327" s="24">
        <v>3342</v>
      </c>
      <c r="G327" s="24" t="str">
        <f>CONCATENATE(Table24[[#This Row],[Country]],Table24[[#This Row],[Product]],Table24[[#This Row],[Quantity]],Table24[[#This Row],[Revenue]],Table24[[#This Row],[Cost]])</f>
        <v>MalaysiaChocolate Chip111455702228</v>
      </c>
      <c r="H327" s="25">
        <f>VLOOKUP(Table24[[#This Row],[Column1]],'Raw Data'!A:H,8,FALSE)</f>
        <v>43891</v>
      </c>
      <c r="I327" s="26" t="str">
        <f>TEXT(Table24[[#This Row],[Date]],"yyyy/mm/dd")</f>
        <v>2020/03/01</v>
      </c>
      <c r="J327" s="26" t="str">
        <f>SUBSTITUTE(Table24[[#This Row],[Date Text]],"/","-")</f>
        <v>2020-03-01</v>
      </c>
      <c r="K327" s="27" t="str">
        <f>MID(Table24[[#This Row],[Date Text]],6,2)</f>
        <v>03</v>
      </c>
      <c r="L327" s="26" t="str">
        <f>UPPER(LEFT(Table24[[#This Row],[Country]],3))</f>
        <v>MAL</v>
      </c>
      <c r="M327" s="28" t="str">
        <f xml:space="preserve"> IF(Table24[[#This Row],[Profit]]&gt;=10000,"&gt;= 10000", IF(Table24[[#This Row],[Profit]]&gt;=5000,"&gt;=  5000",IF(Table24[[#This Row],[Profit]]&gt;=1000,"&gt;=  1000",IF(Table24[[#This Row],[Profit]]&lt;1000,"&lt;=  1000","Invalid"))))</f>
        <v>&gt;=  1000</v>
      </c>
      <c r="N327" s="28" t="str">
        <f xml:space="preserve"> IF(Table24[[#This Row],[Quantity]]&gt;=4000,"&gt;=  4000", IF(Table24[[#This Row],[Quantity]]&gt;=2000,"&gt;=  2000",IF(Table24[[#This Row],[Quantity]]&gt;=1000,"&gt;= 1000",IF(Table24[[#This Row],[Quantity]]&lt;=1000,"&lt;= 1000","Invalid"))))</f>
        <v>&gt;= 1000</v>
      </c>
      <c r="O327" s="28" t="str">
        <f>TRIM(Table24[[#This Row],[Product]])</f>
        <v>Chocolate Chip</v>
      </c>
    </row>
    <row r="328" spans="1:15" x14ac:dyDescent="0.2">
      <c r="A328" s="21" t="s">
        <v>17</v>
      </c>
      <c r="B328" s="22" t="s">
        <v>9</v>
      </c>
      <c r="C328" s="23">
        <v>2460</v>
      </c>
      <c r="D328" s="24">
        <v>12300</v>
      </c>
      <c r="E328" s="24">
        <v>4920</v>
      </c>
      <c r="F328" s="24">
        <v>7380</v>
      </c>
      <c r="G328" s="24" t="str">
        <f>CONCATENATE(Table24[[#This Row],[Country]],Table24[[#This Row],[Product]],Table24[[#This Row],[Quantity]],Table24[[#This Row],[Revenue]],Table24[[#This Row],[Cost]])</f>
        <v>MalaysiaChocolate Chip2460123004920</v>
      </c>
      <c r="H328" s="25">
        <f>VLOOKUP(Table24[[#This Row],[Column1]],'Raw Data'!A:H,8,FALSE)</f>
        <v>43983</v>
      </c>
      <c r="I328" s="26" t="str">
        <f>TEXT(Table24[[#This Row],[Date]],"yyyy/mm/dd")</f>
        <v>2020/06/01</v>
      </c>
      <c r="J328" s="26" t="str">
        <f>SUBSTITUTE(Table24[[#This Row],[Date Text]],"/","-")</f>
        <v>2020-06-01</v>
      </c>
      <c r="K328" s="27" t="str">
        <f>MID(Table24[[#This Row],[Date Text]],6,2)</f>
        <v>06</v>
      </c>
      <c r="L328" s="26" t="str">
        <f>UPPER(LEFT(Table24[[#This Row],[Country]],3))</f>
        <v>MAL</v>
      </c>
      <c r="M328" s="28" t="str">
        <f xml:space="preserve"> IF(Table24[[#This Row],[Profit]]&gt;=10000,"&gt;= 10000", IF(Table24[[#This Row],[Profit]]&gt;=5000,"&gt;=  5000",IF(Table24[[#This Row],[Profit]]&gt;=1000,"&gt;=  1000",IF(Table24[[#This Row],[Profit]]&lt;1000,"&lt;=  1000","Invalid"))))</f>
        <v>&gt;=  5000</v>
      </c>
      <c r="N328" s="28" t="str">
        <f xml:space="preserve"> IF(Table24[[#This Row],[Quantity]]&gt;=4000,"&gt;=  4000", IF(Table24[[#This Row],[Quantity]]&gt;=2000,"&gt;=  2000",IF(Table24[[#This Row],[Quantity]]&gt;=1000,"&gt;= 1000",IF(Table24[[#This Row],[Quantity]]&lt;=1000,"&lt;= 1000","Invalid"))))</f>
        <v>&gt;=  2000</v>
      </c>
      <c r="O328" s="28" t="str">
        <f>TRIM(Table24[[#This Row],[Product]])</f>
        <v>Chocolate Chip</v>
      </c>
    </row>
    <row r="329" spans="1:15" x14ac:dyDescent="0.2">
      <c r="A329" s="21" t="s">
        <v>17</v>
      </c>
      <c r="B329" s="22" t="s">
        <v>9</v>
      </c>
      <c r="C329" s="23">
        <v>2993</v>
      </c>
      <c r="D329" s="24">
        <v>14965</v>
      </c>
      <c r="E329" s="24">
        <v>5986</v>
      </c>
      <c r="F329" s="24">
        <v>8979</v>
      </c>
      <c r="G329" s="24" t="str">
        <f>CONCATENATE(Table24[[#This Row],[Country]],Table24[[#This Row],[Product]],Table24[[#This Row],[Quantity]],Table24[[#This Row],[Revenue]],Table24[[#This Row],[Cost]])</f>
        <v>MalaysiaChocolate Chip2993149655986</v>
      </c>
      <c r="H329" s="25">
        <f>VLOOKUP(Table24[[#This Row],[Column1]],'Raw Data'!A:H,8,FALSE)</f>
        <v>44075</v>
      </c>
      <c r="I329" s="26" t="str">
        <f>TEXT(Table24[[#This Row],[Date]],"yyyy/mm/dd")</f>
        <v>2020/09/01</v>
      </c>
      <c r="J329" s="26" t="str">
        <f>SUBSTITUTE(Table24[[#This Row],[Date Text]],"/","-")</f>
        <v>2020-09-01</v>
      </c>
      <c r="K329" s="27" t="str">
        <f>MID(Table24[[#This Row],[Date Text]],6,2)</f>
        <v>09</v>
      </c>
      <c r="L329" s="26" t="str">
        <f>UPPER(LEFT(Table24[[#This Row],[Country]],3))</f>
        <v>MAL</v>
      </c>
      <c r="M329" s="28" t="str">
        <f xml:space="preserve"> IF(Table24[[#This Row],[Profit]]&gt;=10000,"&gt;= 10000", IF(Table24[[#This Row],[Profit]]&gt;=5000,"&gt;=  5000",IF(Table24[[#This Row],[Profit]]&gt;=1000,"&gt;=  1000",IF(Table24[[#This Row],[Profit]]&lt;1000,"&lt;=  1000","Invalid"))))</f>
        <v>&gt;=  5000</v>
      </c>
      <c r="N329" s="28" t="str">
        <f xml:space="preserve"> IF(Table24[[#This Row],[Quantity]]&gt;=4000,"&gt;=  4000", IF(Table24[[#This Row],[Quantity]]&gt;=2000,"&gt;=  2000",IF(Table24[[#This Row],[Quantity]]&gt;=1000,"&gt;= 1000",IF(Table24[[#This Row],[Quantity]]&lt;=1000,"&lt;= 1000","Invalid"))))</f>
        <v>&gt;=  2000</v>
      </c>
      <c r="O329" s="28" t="str">
        <f>TRIM(Table24[[#This Row],[Product]])</f>
        <v>Chocolate Chip</v>
      </c>
    </row>
    <row r="330" spans="1:15" x14ac:dyDescent="0.2">
      <c r="A330" s="21" t="s">
        <v>17</v>
      </c>
      <c r="B330" s="22" t="s">
        <v>9</v>
      </c>
      <c r="C330" s="23">
        <v>1362</v>
      </c>
      <c r="D330" s="24">
        <v>6810</v>
      </c>
      <c r="E330" s="24">
        <v>2724</v>
      </c>
      <c r="F330" s="24">
        <v>4086</v>
      </c>
      <c r="G330" s="24" t="str">
        <f>CONCATENATE(Table24[[#This Row],[Country]],Table24[[#This Row],[Product]],Table24[[#This Row],[Quantity]],Table24[[#This Row],[Revenue]],Table24[[#This Row],[Cost]])</f>
        <v>MalaysiaChocolate Chip136268102724</v>
      </c>
      <c r="H330" s="25">
        <f>VLOOKUP(Table24[[#This Row],[Column1]],'Raw Data'!A:H,8,FALSE)</f>
        <v>44166</v>
      </c>
      <c r="I330" s="26" t="str">
        <f>TEXT(Table24[[#This Row],[Date]],"yyyy/mm/dd")</f>
        <v>2020/12/01</v>
      </c>
      <c r="J330" s="26" t="str">
        <f>SUBSTITUTE(Table24[[#This Row],[Date Text]],"/","-")</f>
        <v>2020-12-01</v>
      </c>
      <c r="K330" s="27" t="str">
        <f>MID(Table24[[#This Row],[Date Text]],6,2)</f>
        <v>12</v>
      </c>
      <c r="L330" s="26" t="str">
        <f>UPPER(LEFT(Table24[[#This Row],[Country]],3))</f>
        <v>MAL</v>
      </c>
      <c r="M330" s="28" t="str">
        <f xml:space="preserve"> IF(Table24[[#This Row],[Profit]]&gt;=10000,"&gt;= 10000", IF(Table24[[#This Row],[Profit]]&gt;=5000,"&gt;=  5000",IF(Table24[[#This Row],[Profit]]&gt;=1000,"&gt;=  1000",IF(Table24[[#This Row],[Profit]]&lt;1000,"&lt;=  1000","Invalid"))))</f>
        <v>&gt;=  1000</v>
      </c>
      <c r="N330" s="28" t="str">
        <f xml:space="preserve"> IF(Table24[[#This Row],[Quantity]]&gt;=4000,"&gt;=  4000", IF(Table24[[#This Row],[Quantity]]&gt;=2000,"&gt;=  2000",IF(Table24[[#This Row],[Quantity]]&gt;=1000,"&gt;= 1000",IF(Table24[[#This Row],[Quantity]]&lt;=1000,"&lt;= 1000","Invalid"))))</f>
        <v>&gt;= 1000</v>
      </c>
      <c r="O330" s="28" t="str">
        <f>TRIM(Table24[[#This Row],[Product]])</f>
        <v>Chocolate Chip</v>
      </c>
    </row>
    <row r="331" spans="1:15" x14ac:dyDescent="0.2">
      <c r="A331" s="21" t="s">
        <v>17</v>
      </c>
      <c r="B331" s="22" t="s">
        <v>9</v>
      </c>
      <c r="C331" s="23">
        <v>2565</v>
      </c>
      <c r="D331" s="24">
        <v>12825</v>
      </c>
      <c r="E331" s="24">
        <v>5130</v>
      </c>
      <c r="F331" s="24">
        <v>7695</v>
      </c>
      <c r="G331" s="24" t="str">
        <f>CONCATENATE(Table24[[#This Row],[Country]],Table24[[#This Row],[Product]],Table24[[#This Row],[Quantity]],Table24[[#This Row],[Revenue]],Table24[[#This Row],[Cost]])</f>
        <v>MalaysiaChocolate Chip2565128255130</v>
      </c>
      <c r="H331" s="25">
        <f>VLOOKUP(Table24[[#This Row],[Column1]],'Raw Data'!A:H,8,FALSE)</f>
        <v>43831</v>
      </c>
      <c r="I331" s="26" t="str">
        <f>TEXT(Table24[[#This Row],[Date]],"yyyy/mm/dd")</f>
        <v>2020/01/01</v>
      </c>
      <c r="J331" s="26" t="str">
        <f>SUBSTITUTE(Table24[[#This Row],[Date Text]],"/","-")</f>
        <v>2020-01-01</v>
      </c>
      <c r="K331" s="27" t="str">
        <f>MID(Table24[[#This Row],[Date Text]],6,2)</f>
        <v>01</v>
      </c>
      <c r="L331" s="26" t="str">
        <f>UPPER(LEFT(Table24[[#This Row],[Country]],3))</f>
        <v>MAL</v>
      </c>
      <c r="M331" s="28" t="str">
        <f xml:space="preserve"> IF(Table24[[#This Row],[Profit]]&gt;=10000,"&gt;= 10000", IF(Table24[[#This Row],[Profit]]&gt;=5000,"&gt;=  5000",IF(Table24[[#This Row],[Profit]]&gt;=1000,"&gt;=  1000",IF(Table24[[#This Row],[Profit]]&lt;1000,"&lt;=  1000","Invalid"))))</f>
        <v>&gt;=  5000</v>
      </c>
      <c r="N331" s="28" t="str">
        <f xml:space="preserve"> IF(Table24[[#This Row],[Quantity]]&gt;=4000,"&gt;=  4000", IF(Table24[[#This Row],[Quantity]]&gt;=2000,"&gt;=  2000",IF(Table24[[#This Row],[Quantity]]&gt;=1000,"&gt;= 1000",IF(Table24[[#This Row],[Quantity]]&lt;=1000,"&lt;= 1000","Invalid"))))</f>
        <v>&gt;=  2000</v>
      </c>
      <c r="O331" s="28" t="str">
        <f>TRIM(Table24[[#This Row],[Product]])</f>
        <v>Chocolate Chip</v>
      </c>
    </row>
    <row r="332" spans="1:15" x14ac:dyDescent="0.2">
      <c r="A332" s="21" t="s">
        <v>17</v>
      </c>
      <c r="B332" s="22" t="s">
        <v>9</v>
      </c>
      <c r="C332" s="23">
        <v>2417</v>
      </c>
      <c r="D332" s="24">
        <v>12085</v>
      </c>
      <c r="E332" s="24">
        <v>4834</v>
      </c>
      <c r="F332" s="24">
        <v>7251</v>
      </c>
      <c r="G332" s="24" t="str">
        <f>CONCATENATE(Table24[[#This Row],[Country]],Table24[[#This Row],[Product]],Table24[[#This Row],[Quantity]],Table24[[#This Row],[Revenue]],Table24[[#This Row],[Cost]])</f>
        <v>MalaysiaChocolate Chip2417120854834</v>
      </c>
      <c r="H332" s="25">
        <f>VLOOKUP(Table24[[#This Row],[Column1]],'Raw Data'!A:H,8,FALSE)</f>
        <v>43831</v>
      </c>
      <c r="I332" s="26" t="str">
        <f>TEXT(Table24[[#This Row],[Date]],"yyyy/mm/dd")</f>
        <v>2020/01/01</v>
      </c>
      <c r="J332" s="26" t="str">
        <f>SUBSTITUTE(Table24[[#This Row],[Date Text]],"/","-")</f>
        <v>2020-01-01</v>
      </c>
      <c r="K332" s="27" t="str">
        <f>MID(Table24[[#This Row],[Date Text]],6,2)</f>
        <v>01</v>
      </c>
      <c r="L332" s="26" t="str">
        <f>UPPER(LEFT(Table24[[#This Row],[Country]],3))</f>
        <v>MAL</v>
      </c>
      <c r="M332" s="28" t="str">
        <f xml:space="preserve"> IF(Table24[[#This Row],[Profit]]&gt;=10000,"&gt;= 10000", IF(Table24[[#This Row],[Profit]]&gt;=5000,"&gt;=  5000",IF(Table24[[#This Row],[Profit]]&gt;=1000,"&gt;=  1000",IF(Table24[[#This Row],[Profit]]&lt;1000,"&lt;=  1000","Invalid"))))</f>
        <v>&gt;=  5000</v>
      </c>
      <c r="N332" s="28" t="str">
        <f xml:space="preserve"> IF(Table24[[#This Row],[Quantity]]&gt;=4000,"&gt;=  4000", IF(Table24[[#This Row],[Quantity]]&gt;=2000,"&gt;=  2000",IF(Table24[[#This Row],[Quantity]]&gt;=1000,"&gt;= 1000",IF(Table24[[#This Row],[Quantity]]&lt;=1000,"&lt;= 1000","Invalid"))))</f>
        <v>&gt;=  2000</v>
      </c>
      <c r="O332" s="28" t="str">
        <f>TRIM(Table24[[#This Row],[Product]])</f>
        <v>Chocolate Chip</v>
      </c>
    </row>
    <row r="333" spans="1:15" x14ac:dyDescent="0.2">
      <c r="A333" s="21" t="s">
        <v>17</v>
      </c>
      <c r="B333" s="22" t="s">
        <v>9</v>
      </c>
      <c r="C333" s="23">
        <v>1038</v>
      </c>
      <c r="D333" s="24">
        <v>5190</v>
      </c>
      <c r="E333" s="24">
        <v>2076</v>
      </c>
      <c r="F333" s="24">
        <v>3114</v>
      </c>
      <c r="G333" s="24" t="str">
        <f>CONCATENATE(Table24[[#This Row],[Country]],Table24[[#This Row],[Product]],Table24[[#This Row],[Quantity]],Table24[[#This Row],[Revenue]],Table24[[#This Row],[Cost]])</f>
        <v>MalaysiaChocolate Chip103851902076</v>
      </c>
      <c r="H333" s="25">
        <f>VLOOKUP(Table24[[#This Row],[Column1]],'Raw Data'!A:H,8,FALSE)</f>
        <v>43983</v>
      </c>
      <c r="I333" s="26" t="str">
        <f>TEXT(Table24[[#This Row],[Date]],"yyyy/mm/dd")</f>
        <v>2020/06/01</v>
      </c>
      <c r="J333" s="26" t="str">
        <f>SUBSTITUTE(Table24[[#This Row],[Date Text]],"/","-")</f>
        <v>2020-06-01</v>
      </c>
      <c r="K333" s="27" t="str">
        <f>MID(Table24[[#This Row],[Date Text]],6,2)</f>
        <v>06</v>
      </c>
      <c r="L333" s="26" t="str">
        <f>UPPER(LEFT(Table24[[#This Row],[Country]],3))</f>
        <v>MAL</v>
      </c>
      <c r="M333" s="28" t="str">
        <f xml:space="preserve"> IF(Table24[[#This Row],[Profit]]&gt;=10000,"&gt;= 10000", IF(Table24[[#This Row],[Profit]]&gt;=5000,"&gt;=  5000",IF(Table24[[#This Row],[Profit]]&gt;=1000,"&gt;=  1000",IF(Table24[[#This Row],[Profit]]&lt;1000,"&lt;=  1000","Invalid"))))</f>
        <v>&gt;=  1000</v>
      </c>
      <c r="N333" s="28" t="str">
        <f xml:space="preserve"> IF(Table24[[#This Row],[Quantity]]&gt;=4000,"&gt;=  4000", IF(Table24[[#This Row],[Quantity]]&gt;=2000,"&gt;=  2000",IF(Table24[[#This Row],[Quantity]]&gt;=1000,"&gt;= 1000",IF(Table24[[#This Row],[Quantity]]&lt;=1000,"&lt;= 1000","Invalid"))))</f>
        <v>&gt;= 1000</v>
      </c>
      <c r="O333" s="28" t="str">
        <f>TRIM(Table24[[#This Row],[Product]])</f>
        <v>Chocolate Chip</v>
      </c>
    </row>
    <row r="334" spans="1:15" x14ac:dyDescent="0.2">
      <c r="A334" s="21" t="s">
        <v>17</v>
      </c>
      <c r="B334" s="22" t="s">
        <v>9</v>
      </c>
      <c r="C334" s="23">
        <v>591</v>
      </c>
      <c r="D334" s="24">
        <v>2955</v>
      </c>
      <c r="E334" s="24">
        <v>1182</v>
      </c>
      <c r="F334" s="24">
        <v>1773</v>
      </c>
      <c r="G334" s="24" t="str">
        <f>CONCATENATE(Table24[[#This Row],[Country]],Table24[[#This Row],[Product]],Table24[[#This Row],[Quantity]],Table24[[#This Row],[Revenue]],Table24[[#This Row],[Cost]])</f>
        <v>MalaysiaChocolate Chip59129551182</v>
      </c>
      <c r="H334" s="25">
        <f>VLOOKUP(Table24[[#This Row],[Column1]],'Raw Data'!A:H,8,FALSE)</f>
        <v>43952</v>
      </c>
      <c r="I334" s="26" t="str">
        <f>TEXT(Table24[[#This Row],[Date]],"yyyy/mm/dd")</f>
        <v>2020/05/01</v>
      </c>
      <c r="J334" s="26" t="str">
        <f>SUBSTITUTE(Table24[[#This Row],[Date Text]],"/","-")</f>
        <v>2020-05-01</v>
      </c>
      <c r="K334" s="27" t="str">
        <f>MID(Table24[[#This Row],[Date Text]],6,2)</f>
        <v>05</v>
      </c>
      <c r="L334" s="26" t="str">
        <f>UPPER(LEFT(Table24[[#This Row],[Country]],3))</f>
        <v>MAL</v>
      </c>
      <c r="M334" s="28" t="str">
        <f xml:space="preserve"> IF(Table24[[#This Row],[Profit]]&gt;=10000,"&gt;= 10000", IF(Table24[[#This Row],[Profit]]&gt;=5000,"&gt;=  5000",IF(Table24[[#This Row],[Profit]]&gt;=1000,"&gt;=  1000",IF(Table24[[#This Row],[Profit]]&lt;1000,"&lt;=  1000","Invalid"))))</f>
        <v>&gt;=  1000</v>
      </c>
      <c r="N334" s="28" t="str">
        <f xml:space="preserve"> IF(Table24[[#This Row],[Quantity]]&gt;=4000,"&gt;=  4000", IF(Table24[[#This Row],[Quantity]]&gt;=2000,"&gt;=  2000",IF(Table24[[#This Row],[Quantity]]&gt;=1000,"&gt;= 1000",IF(Table24[[#This Row],[Quantity]]&lt;=1000,"&lt;= 1000","Invalid"))))</f>
        <v>&lt;= 1000</v>
      </c>
      <c r="O334" s="28" t="str">
        <f>TRIM(Table24[[#This Row],[Product]])</f>
        <v>Chocolate Chip</v>
      </c>
    </row>
    <row r="335" spans="1:15" x14ac:dyDescent="0.2">
      <c r="A335" s="21" t="s">
        <v>17</v>
      </c>
      <c r="B335" s="22" t="s">
        <v>9</v>
      </c>
      <c r="C335" s="23">
        <v>1122</v>
      </c>
      <c r="D335" s="24">
        <v>5610</v>
      </c>
      <c r="E335" s="24">
        <v>2244</v>
      </c>
      <c r="F335" s="24">
        <v>3366</v>
      </c>
      <c r="G335" s="24" t="str">
        <f>CONCATENATE(Table24[[#This Row],[Country]],Table24[[#This Row],[Product]],Table24[[#This Row],[Quantity]],Table24[[#This Row],[Revenue]],Table24[[#This Row],[Cost]])</f>
        <v>MalaysiaChocolate Chip112256102244</v>
      </c>
      <c r="H335" s="25">
        <f>VLOOKUP(Table24[[#This Row],[Column1]],'Raw Data'!A:H,8,FALSE)</f>
        <v>43891</v>
      </c>
      <c r="I335" s="26" t="str">
        <f>TEXT(Table24[[#This Row],[Date]],"yyyy/mm/dd")</f>
        <v>2020/03/01</v>
      </c>
      <c r="J335" s="26" t="str">
        <f>SUBSTITUTE(Table24[[#This Row],[Date Text]],"/","-")</f>
        <v>2020-03-01</v>
      </c>
      <c r="K335" s="27" t="str">
        <f>MID(Table24[[#This Row],[Date Text]],6,2)</f>
        <v>03</v>
      </c>
      <c r="L335" s="26" t="str">
        <f>UPPER(LEFT(Table24[[#This Row],[Country]],3))</f>
        <v>MAL</v>
      </c>
      <c r="M335" s="28" t="str">
        <f xml:space="preserve"> IF(Table24[[#This Row],[Profit]]&gt;=10000,"&gt;= 10000", IF(Table24[[#This Row],[Profit]]&gt;=5000,"&gt;=  5000",IF(Table24[[#This Row],[Profit]]&gt;=1000,"&gt;=  1000",IF(Table24[[#This Row],[Profit]]&lt;1000,"&lt;=  1000","Invalid"))))</f>
        <v>&gt;=  1000</v>
      </c>
      <c r="N335" s="28" t="str">
        <f xml:space="preserve"> IF(Table24[[#This Row],[Quantity]]&gt;=4000,"&gt;=  4000", IF(Table24[[#This Row],[Quantity]]&gt;=2000,"&gt;=  2000",IF(Table24[[#This Row],[Quantity]]&gt;=1000,"&gt;= 1000",IF(Table24[[#This Row],[Quantity]]&lt;=1000,"&lt;= 1000","Invalid"))))</f>
        <v>&gt;= 1000</v>
      </c>
      <c r="O335" s="28" t="str">
        <f>TRIM(Table24[[#This Row],[Product]])</f>
        <v>Chocolate Chip</v>
      </c>
    </row>
    <row r="336" spans="1:15" x14ac:dyDescent="0.2">
      <c r="A336" s="21" t="s">
        <v>17</v>
      </c>
      <c r="B336" s="22" t="s">
        <v>9</v>
      </c>
      <c r="C336" s="23">
        <v>1984</v>
      </c>
      <c r="D336" s="24">
        <v>9920</v>
      </c>
      <c r="E336" s="24">
        <v>3968</v>
      </c>
      <c r="F336" s="24">
        <v>5952</v>
      </c>
      <c r="G336" s="24" t="str">
        <f>CONCATENATE(Table24[[#This Row],[Country]],Table24[[#This Row],[Product]],Table24[[#This Row],[Quantity]],Table24[[#This Row],[Revenue]],Table24[[#This Row],[Cost]])</f>
        <v>MalaysiaChocolate Chip198499203968</v>
      </c>
      <c r="H336" s="25">
        <f>VLOOKUP(Table24[[#This Row],[Column1]],'Raw Data'!A:H,8,FALSE)</f>
        <v>44044</v>
      </c>
      <c r="I336" s="26" t="str">
        <f>TEXT(Table24[[#This Row],[Date]],"yyyy/mm/dd")</f>
        <v>2020/08/01</v>
      </c>
      <c r="J336" s="26" t="str">
        <f>SUBSTITUTE(Table24[[#This Row],[Date Text]],"/","-")</f>
        <v>2020-08-01</v>
      </c>
      <c r="K336" s="27" t="str">
        <f>MID(Table24[[#This Row],[Date Text]],6,2)</f>
        <v>08</v>
      </c>
      <c r="L336" s="26" t="str">
        <f>UPPER(LEFT(Table24[[#This Row],[Country]],3))</f>
        <v>MAL</v>
      </c>
      <c r="M336" s="28" t="str">
        <f xml:space="preserve"> IF(Table24[[#This Row],[Profit]]&gt;=10000,"&gt;= 10000", IF(Table24[[#This Row],[Profit]]&gt;=5000,"&gt;=  5000",IF(Table24[[#This Row],[Profit]]&gt;=1000,"&gt;=  1000",IF(Table24[[#This Row],[Profit]]&lt;1000,"&lt;=  1000","Invalid"))))</f>
        <v>&gt;=  5000</v>
      </c>
      <c r="N336" s="28" t="str">
        <f xml:space="preserve"> IF(Table24[[#This Row],[Quantity]]&gt;=4000,"&gt;=  4000", IF(Table24[[#This Row],[Quantity]]&gt;=2000,"&gt;=  2000",IF(Table24[[#This Row],[Quantity]]&gt;=1000,"&gt;= 1000",IF(Table24[[#This Row],[Quantity]]&lt;=1000,"&lt;= 1000","Invalid"))))</f>
        <v>&gt;= 1000</v>
      </c>
      <c r="O336" s="28" t="str">
        <f>TRIM(Table24[[#This Row],[Product]])</f>
        <v>Chocolate Chip</v>
      </c>
    </row>
    <row r="337" spans="1:15" x14ac:dyDescent="0.2">
      <c r="A337" s="21" t="s">
        <v>17</v>
      </c>
      <c r="B337" s="22" t="s">
        <v>9</v>
      </c>
      <c r="C337" s="23">
        <v>886</v>
      </c>
      <c r="D337" s="24">
        <v>4430</v>
      </c>
      <c r="E337" s="24">
        <v>1772</v>
      </c>
      <c r="F337" s="24">
        <v>2658</v>
      </c>
      <c r="G337" s="24" t="str">
        <f>CONCATENATE(Table24[[#This Row],[Country]],Table24[[#This Row],[Product]],Table24[[#This Row],[Quantity]],Table24[[#This Row],[Revenue]],Table24[[#This Row],[Cost]])</f>
        <v>MalaysiaChocolate Chip88644301772</v>
      </c>
      <c r="H337" s="25">
        <f>VLOOKUP(Table24[[#This Row],[Column1]],'Raw Data'!A:H,8,FALSE)</f>
        <v>43983</v>
      </c>
      <c r="I337" s="26" t="str">
        <f>TEXT(Table24[[#This Row],[Date]],"yyyy/mm/dd")</f>
        <v>2020/06/01</v>
      </c>
      <c r="J337" s="26" t="str">
        <f>SUBSTITUTE(Table24[[#This Row],[Date Text]],"/","-")</f>
        <v>2020-06-01</v>
      </c>
      <c r="K337" s="27" t="str">
        <f>MID(Table24[[#This Row],[Date Text]],6,2)</f>
        <v>06</v>
      </c>
      <c r="L337" s="26" t="str">
        <f>UPPER(LEFT(Table24[[#This Row],[Country]],3))</f>
        <v>MAL</v>
      </c>
      <c r="M337" s="28" t="str">
        <f xml:space="preserve"> IF(Table24[[#This Row],[Profit]]&gt;=10000,"&gt;= 10000", IF(Table24[[#This Row],[Profit]]&gt;=5000,"&gt;=  5000",IF(Table24[[#This Row],[Profit]]&gt;=1000,"&gt;=  1000",IF(Table24[[#This Row],[Profit]]&lt;1000,"&lt;=  1000","Invalid"))))</f>
        <v>&gt;=  1000</v>
      </c>
      <c r="N337" s="28" t="str">
        <f xml:space="preserve"> IF(Table24[[#This Row],[Quantity]]&gt;=4000,"&gt;=  4000", IF(Table24[[#This Row],[Quantity]]&gt;=2000,"&gt;=  2000",IF(Table24[[#This Row],[Quantity]]&gt;=1000,"&gt;= 1000",IF(Table24[[#This Row],[Quantity]]&lt;=1000,"&lt;= 1000","Invalid"))))</f>
        <v>&lt;= 1000</v>
      </c>
      <c r="O337" s="28" t="str">
        <f>TRIM(Table24[[#This Row],[Product]])</f>
        <v>Chocolate Chip</v>
      </c>
    </row>
    <row r="338" spans="1:15" x14ac:dyDescent="0.2">
      <c r="A338" s="21" t="s">
        <v>17</v>
      </c>
      <c r="B338" s="22" t="s">
        <v>9</v>
      </c>
      <c r="C338" s="23">
        <v>2156</v>
      </c>
      <c r="D338" s="24">
        <v>10780</v>
      </c>
      <c r="E338" s="24">
        <v>4312</v>
      </c>
      <c r="F338" s="24">
        <v>6468</v>
      </c>
      <c r="G338" s="24" t="str">
        <f>CONCATENATE(Table24[[#This Row],[Country]],Table24[[#This Row],[Product]],Table24[[#This Row],[Quantity]],Table24[[#This Row],[Revenue]],Table24[[#This Row],[Cost]])</f>
        <v>MalaysiaChocolate Chip2156107804312</v>
      </c>
      <c r="H338" s="25">
        <f>VLOOKUP(Table24[[#This Row],[Column1]],'Raw Data'!A:H,8,FALSE)</f>
        <v>44105</v>
      </c>
      <c r="I338" s="26" t="str">
        <f>TEXT(Table24[[#This Row],[Date]],"yyyy/mm/dd")</f>
        <v>2020/10/01</v>
      </c>
      <c r="J338" s="26" t="str">
        <f>SUBSTITUTE(Table24[[#This Row],[Date Text]],"/","-")</f>
        <v>2020-10-01</v>
      </c>
      <c r="K338" s="27" t="str">
        <f>MID(Table24[[#This Row],[Date Text]],6,2)</f>
        <v>10</v>
      </c>
      <c r="L338" s="26" t="str">
        <f>UPPER(LEFT(Table24[[#This Row],[Country]],3))</f>
        <v>MAL</v>
      </c>
      <c r="M338" s="28" t="str">
        <f xml:space="preserve"> IF(Table24[[#This Row],[Profit]]&gt;=10000,"&gt;= 10000", IF(Table24[[#This Row],[Profit]]&gt;=5000,"&gt;=  5000",IF(Table24[[#This Row],[Profit]]&gt;=1000,"&gt;=  1000",IF(Table24[[#This Row],[Profit]]&lt;1000,"&lt;=  1000","Invalid"))))</f>
        <v>&gt;=  5000</v>
      </c>
      <c r="N338" s="28" t="str">
        <f xml:space="preserve"> IF(Table24[[#This Row],[Quantity]]&gt;=4000,"&gt;=  4000", IF(Table24[[#This Row],[Quantity]]&gt;=2000,"&gt;=  2000",IF(Table24[[#This Row],[Quantity]]&gt;=1000,"&gt;= 1000",IF(Table24[[#This Row],[Quantity]]&lt;=1000,"&lt;= 1000","Invalid"))))</f>
        <v>&gt;=  2000</v>
      </c>
      <c r="O338" s="28" t="str">
        <f>TRIM(Table24[[#This Row],[Product]])</f>
        <v>Chocolate Chip</v>
      </c>
    </row>
    <row r="339" spans="1:15" x14ac:dyDescent="0.2">
      <c r="A339" s="21" t="s">
        <v>17</v>
      </c>
      <c r="B339" s="22" t="s">
        <v>9</v>
      </c>
      <c r="C339" s="23">
        <v>905</v>
      </c>
      <c r="D339" s="24">
        <v>4525</v>
      </c>
      <c r="E339" s="24">
        <v>1810</v>
      </c>
      <c r="F339" s="24">
        <v>2715</v>
      </c>
      <c r="G339" s="24" t="str">
        <f>CONCATENATE(Table24[[#This Row],[Country]],Table24[[#This Row],[Product]],Table24[[#This Row],[Quantity]],Table24[[#This Row],[Revenue]],Table24[[#This Row],[Cost]])</f>
        <v>MalaysiaChocolate Chip90545251810</v>
      </c>
      <c r="H339" s="25">
        <f>VLOOKUP(Table24[[#This Row],[Column1]],'Raw Data'!A:H,8,FALSE)</f>
        <v>44105</v>
      </c>
      <c r="I339" s="26" t="str">
        <f>TEXT(Table24[[#This Row],[Date]],"yyyy/mm/dd")</f>
        <v>2020/10/01</v>
      </c>
      <c r="J339" s="26" t="str">
        <f>SUBSTITUTE(Table24[[#This Row],[Date Text]],"/","-")</f>
        <v>2020-10-01</v>
      </c>
      <c r="K339" s="27" t="str">
        <f>MID(Table24[[#This Row],[Date Text]],6,2)</f>
        <v>10</v>
      </c>
      <c r="L339" s="26" t="str">
        <f>UPPER(LEFT(Table24[[#This Row],[Country]],3))</f>
        <v>MAL</v>
      </c>
      <c r="M339" s="28" t="str">
        <f xml:space="preserve"> IF(Table24[[#This Row],[Profit]]&gt;=10000,"&gt;= 10000", IF(Table24[[#This Row],[Profit]]&gt;=5000,"&gt;=  5000",IF(Table24[[#This Row],[Profit]]&gt;=1000,"&gt;=  1000",IF(Table24[[#This Row],[Profit]]&lt;1000,"&lt;=  1000","Invalid"))))</f>
        <v>&gt;=  1000</v>
      </c>
      <c r="N339" s="28" t="str">
        <f xml:space="preserve"> IF(Table24[[#This Row],[Quantity]]&gt;=4000,"&gt;=  4000", IF(Table24[[#This Row],[Quantity]]&gt;=2000,"&gt;=  2000",IF(Table24[[#This Row],[Quantity]]&gt;=1000,"&gt;= 1000",IF(Table24[[#This Row],[Quantity]]&lt;=1000,"&lt;= 1000","Invalid"))))</f>
        <v>&lt;= 1000</v>
      </c>
      <c r="O339" s="28" t="str">
        <f>TRIM(Table24[[#This Row],[Product]])</f>
        <v>Chocolate Chip</v>
      </c>
    </row>
    <row r="340" spans="1:15" x14ac:dyDescent="0.2">
      <c r="A340" s="21" t="s">
        <v>17</v>
      </c>
      <c r="B340" s="22" t="s">
        <v>9</v>
      </c>
      <c r="C340" s="23">
        <v>2150</v>
      </c>
      <c r="D340" s="24">
        <v>10750</v>
      </c>
      <c r="E340" s="24">
        <v>4300</v>
      </c>
      <c r="F340" s="24">
        <v>6450</v>
      </c>
      <c r="G340" s="24" t="str">
        <f>CONCATENATE(Table24[[#This Row],[Country]],Table24[[#This Row],[Product]],Table24[[#This Row],[Quantity]],Table24[[#This Row],[Revenue]],Table24[[#This Row],[Cost]])</f>
        <v>MalaysiaChocolate Chip2150107504300</v>
      </c>
      <c r="H340" s="25">
        <f>VLOOKUP(Table24[[#This Row],[Column1]],'Raw Data'!A:H,8,FALSE)</f>
        <v>44136</v>
      </c>
      <c r="I340" s="26" t="str">
        <f>TEXT(Table24[[#This Row],[Date]],"yyyy/mm/dd")</f>
        <v>2020/11/01</v>
      </c>
      <c r="J340" s="26" t="str">
        <f>SUBSTITUTE(Table24[[#This Row],[Date Text]],"/","-")</f>
        <v>2020-11-01</v>
      </c>
      <c r="K340" s="27" t="str">
        <f>MID(Table24[[#This Row],[Date Text]],6,2)</f>
        <v>11</v>
      </c>
      <c r="L340" s="26" t="str">
        <f>UPPER(LEFT(Table24[[#This Row],[Country]],3))</f>
        <v>MAL</v>
      </c>
      <c r="M340" s="28" t="str">
        <f xml:space="preserve"> IF(Table24[[#This Row],[Profit]]&gt;=10000,"&gt;= 10000", IF(Table24[[#This Row],[Profit]]&gt;=5000,"&gt;=  5000",IF(Table24[[#This Row],[Profit]]&gt;=1000,"&gt;=  1000",IF(Table24[[#This Row],[Profit]]&lt;1000,"&lt;=  1000","Invalid"))))</f>
        <v>&gt;=  5000</v>
      </c>
      <c r="N340" s="28" t="str">
        <f xml:space="preserve"> IF(Table24[[#This Row],[Quantity]]&gt;=4000,"&gt;=  4000", IF(Table24[[#This Row],[Quantity]]&gt;=2000,"&gt;=  2000",IF(Table24[[#This Row],[Quantity]]&gt;=1000,"&gt;= 1000",IF(Table24[[#This Row],[Quantity]]&lt;=1000,"&lt;= 1000","Invalid"))))</f>
        <v>&gt;=  2000</v>
      </c>
      <c r="O340" s="28" t="str">
        <f>TRIM(Table24[[#This Row],[Product]])</f>
        <v>Chocolate Chip</v>
      </c>
    </row>
    <row r="341" spans="1:15" x14ac:dyDescent="0.2">
      <c r="A341" s="21" t="s">
        <v>17</v>
      </c>
      <c r="B341" s="22" t="s">
        <v>9</v>
      </c>
      <c r="C341" s="23">
        <v>1197</v>
      </c>
      <c r="D341" s="24">
        <v>5985</v>
      </c>
      <c r="E341" s="24">
        <v>2394</v>
      </c>
      <c r="F341" s="24">
        <v>3591</v>
      </c>
      <c r="G341" s="24" t="str">
        <f>CONCATENATE(Table24[[#This Row],[Country]],Table24[[#This Row],[Product]],Table24[[#This Row],[Quantity]],Table24[[#This Row],[Revenue]],Table24[[#This Row],[Cost]])</f>
        <v>MalaysiaChocolate Chip119759852394</v>
      </c>
      <c r="H341" s="25">
        <f>VLOOKUP(Table24[[#This Row],[Column1]],'Raw Data'!A:H,8,FALSE)</f>
        <v>44136</v>
      </c>
      <c r="I341" s="26" t="str">
        <f>TEXT(Table24[[#This Row],[Date]],"yyyy/mm/dd")</f>
        <v>2020/11/01</v>
      </c>
      <c r="J341" s="26" t="str">
        <f>SUBSTITUTE(Table24[[#This Row],[Date Text]],"/","-")</f>
        <v>2020-11-01</v>
      </c>
      <c r="K341" s="27" t="str">
        <f>MID(Table24[[#This Row],[Date Text]],6,2)</f>
        <v>11</v>
      </c>
      <c r="L341" s="26" t="str">
        <f>UPPER(LEFT(Table24[[#This Row],[Country]],3))</f>
        <v>MAL</v>
      </c>
      <c r="M341" s="28" t="str">
        <f xml:space="preserve"> IF(Table24[[#This Row],[Profit]]&gt;=10000,"&gt;= 10000", IF(Table24[[#This Row],[Profit]]&gt;=5000,"&gt;=  5000",IF(Table24[[#This Row],[Profit]]&gt;=1000,"&gt;=  1000",IF(Table24[[#This Row],[Profit]]&lt;1000,"&lt;=  1000","Invalid"))))</f>
        <v>&gt;=  1000</v>
      </c>
      <c r="N341" s="28" t="str">
        <f xml:space="preserve"> IF(Table24[[#This Row],[Quantity]]&gt;=4000,"&gt;=  4000", IF(Table24[[#This Row],[Quantity]]&gt;=2000,"&gt;=  2000",IF(Table24[[#This Row],[Quantity]]&gt;=1000,"&gt;= 1000",IF(Table24[[#This Row],[Quantity]]&lt;=1000,"&lt;= 1000","Invalid"))))</f>
        <v>&gt;= 1000</v>
      </c>
      <c r="O341" s="28" t="str">
        <f>TRIM(Table24[[#This Row],[Product]])</f>
        <v>Chocolate Chip</v>
      </c>
    </row>
    <row r="342" spans="1:15" x14ac:dyDescent="0.2">
      <c r="A342" s="21" t="s">
        <v>17</v>
      </c>
      <c r="B342" s="22" t="s">
        <v>9</v>
      </c>
      <c r="C342" s="23">
        <v>1233</v>
      </c>
      <c r="D342" s="24">
        <v>6165</v>
      </c>
      <c r="E342" s="24">
        <v>2466</v>
      </c>
      <c r="F342" s="24">
        <v>3699</v>
      </c>
      <c r="G342" s="24" t="str">
        <f>CONCATENATE(Table24[[#This Row],[Country]],Table24[[#This Row],[Product]],Table24[[#This Row],[Quantity]],Table24[[#This Row],[Revenue]],Table24[[#This Row],[Cost]])</f>
        <v>MalaysiaChocolate Chip123361652466</v>
      </c>
      <c r="H342" s="25">
        <f>VLOOKUP(Table24[[#This Row],[Column1]],'Raw Data'!A:H,8,FALSE)</f>
        <v>44166</v>
      </c>
      <c r="I342" s="26" t="str">
        <f>TEXT(Table24[[#This Row],[Date]],"yyyy/mm/dd")</f>
        <v>2020/12/01</v>
      </c>
      <c r="J342" s="26" t="str">
        <f>SUBSTITUTE(Table24[[#This Row],[Date Text]],"/","-")</f>
        <v>2020-12-01</v>
      </c>
      <c r="K342" s="27" t="str">
        <f>MID(Table24[[#This Row],[Date Text]],6,2)</f>
        <v>12</v>
      </c>
      <c r="L342" s="26" t="str">
        <f>UPPER(LEFT(Table24[[#This Row],[Country]],3))</f>
        <v>MAL</v>
      </c>
      <c r="M342" s="28" t="str">
        <f xml:space="preserve"> IF(Table24[[#This Row],[Profit]]&gt;=10000,"&gt;= 10000", IF(Table24[[#This Row],[Profit]]&gt;=5000,"&gt;=  5000",IF(Table24[[#This Row],[Profit]]&gt;=1000,"&gt;=  1000",IF(Table24[[#This Row],[Profit]]&lt;1000,"&lt;=  1000","Invalid"))))</f>
        <v>&gt;=  1000</v>
      </c>
      <c r="N342" s="28" t="str">
        <f xml:space="preserve"> IF(Table24[[#This Row],[Quantity]]&gt;=4000,"&gt;=  4000", IF(Table24[[#This Row],[Quantity]]&gt;=2000,"&gt;=  2000",IF(Table24[[#This Row],[Quantity]]&gt;=1000,"&gt;= 1000",IF(Table24[[#This Row],[Quantity]]&lt;=1000,"&lt;= 1000","Invalid"))))</f>
        <v>&gt;= 1000</v>
      </c>
      <c r="O342" s="28" t="str">
        <f>TRIM(Table24[[#This Row],[Product]])</f>
        <v>Chocolate Chip</v>
      </c>
    </row>
    <row r="343" spans="1:15" x14ac:dyDescent="0.2">
      <c r="A343" s="21" t="s">
        <v>17</v>
      </c>
      <c r="B343" s="22" t="s">
        <v>9</v>
      </c>
      <c r="C343" s="23">
        <v>571</v>
      </c>
      <c r="D343" s="24">
        <v>2855</v>
      </c>
      <c r="E343" s="24">
        <v>1142</v>
      </c>
      <c r="F343" s="24">
        <v>1713</v>
      </c>
      <c r="G343" s="24" t="str">
        <f>CONCATENATE(Table24[[#This Row],[Country]],Table24[[#This Row],[Product]],Table24[[#This Row],[Quantity]],Table24[[#This Row],[Revenue]],Table24[[#This Row],[Cost]])</f>
        <v>MalaysiaChocolate Chip57128551142</v>
      </c>
      <c r="H343" s="25">
        <f>VLOOKUP(Table24[[#This Row],[Column1]],'Raw Data'!A:H,8,FALSE)</f>
        <v>44013</v>
      </c>
      <c r="I343" s="26" t="str">
        <f>TEXT(Table24[[#This Row],[Date]],"yyyy/mm/dd")</f>
        <v>2020/07/01</v>
      </c>
      <c r="J343" s="26" t="str">
        <f>SUBSTITUTE(Table24[[#This Row],[Date Text]],"/","-")</f>
        <v>2020-07-01</v>
      </c>
      <c r="K343" s="27" t="str">
        <f>MID(Table24[[#This Row],[Date Text]],6,2)</f>
        <v>07</v>
      </c>
      <c r="L343" s="26" t="str">
        <f>UPPER(LEFT(Table24[[#This Row],[Country]],3))</f>
        <v>MAL</v>
      </c>
      <c r="M343" s="28" t="str">
        <f xml:space="preserve"> IF(Table24[[#This Row],[Profit]]&gt;=10000,"&gt;= 10000", IF(Table24[[#This Row],[Profit]]&gt;=5000,"&gt;=  5000",IF(Table24[[#This Row],[Profit]]&gt;=1000,"&gt;=  1000",IF(Table24[[#This Row],[Profit]]&lt;1000,"&lt;=  1000","Invalid"))))</f>
        <v>&gt;=  1000</v>
      </c>
      <c r="N343" s="28" t="str">
        <f xml:space="preserve"> IF(Table24[[#This Row],[Quantity]]&gt;=4000,"&gt;=  4000", IF(Table24[[#This Row],[Quantity]]&gt;=2000,"&gt;=  2000",IF(Table24[[#This Row],[Quantity]]&gt;=1000,"&gt;= 1000",IF(Table24[[#This Row],[Quantity]]&lt;=1000,"&lt;= 1000","Invalid"))))</f>
        <v>&lt;= 1000</v>
      </c>
      <c r="O343" s="28" t="str">
        <f>TRIM(Table24[[#This Row],[Product]])</f>
        <v>Chocolate Chip</v>
      </c>
    </row>
    <row r="344" spans="1:15" x14ac:dyDescent="0.2">
      <c r="A344" s="21" t="s">
        <v>17</v>
      </c>
      <c r="B344" s="22" t="s">
        <v>9</v>
      </c>
      <c r="C344" s="23">
        <v>260</v>
      </c>
      <c r="D344" s="24">
        <v>1300</v>
      </c>
      <c r="E344" s="24">
        <v>520</v>
      </c>
      <c r="F344" s="24">
        <v>780</v>
      </c>
      <c r="G344" s="24" t="str">
        <f>CONCATENATE(Table24[[#This Row],[Country]],Table24[[#This Row],[Product]],Table24[[#This Row],[Quantity]],Table24[[#This Row],[Revenue]],Table24[[#This Row],[Cost]])</f>
        <v>MalaysiaChocolate Chip2601300520</v>
      </c>
      <c r="H344" s="25">
        <f>VLOOKUP(Table24[[#This Row],[Column1]],'Raw Data'!A:H,8,FALSE)</f>
        <v>43862</v>
      </c>
      <c r="I344" s="26" t="str">
        <f>TEXT(Table24[[#This Row],[Date]],"yyyy/mm/dd")</f>
        <v>2020/02/01</v>
      </c>
      <c r="J344" s="26" t="str">
        <f>SUBSTITUTE(Table24[[#This Row],[Date Text]],"/","-")</f>
        <v>2020-02-01</v>
      </c>
      <c r="K344" s="27" t="str">
        <f>MID(Table24[[#This Row],[Date Text]],6,2)</f>
        <v>02</v>
      </c>
      <c r="L344" s="26" t="str">
        <f>UPPER(LEFT(Table24[[#This Row],[Country]],3))</f>
        <v>MAL</v>
      </c>
      <c r="M344" s="28" t="str">
        <f xml:space="preserve"> IF(Table24[[#This Row],[Profit]]&gt;=10000,"&gt;= 10000", IF(Table24[[#This Row],[Profit]]&gt;=5000,"&gt;=  5000",IF(Table24[[#This Row],[Profit]]&gt;=1000,"&gt;=  1000",IF(Table24[[#This Row],[Profit]]&lt;1000,"&lt;=  1000","Invalid"))))</f>
        <v>&lt;=  1000</v>
      </c>
      <c r="N344" s="28" t="str">
        <f xml:space="preserve"> IF(Table24[[#This Row],[Quantity]]&gt;=4000,"&gt;=  4000", IF(Table24[[#This Row],[Quantity]]&gt;=2000,"&gt;=  2000",IF(Table24[[#This Row],[Quantity]]&gt;=1000,"&gt;= 1000",IF(Table24[[#This Row],[Quantity]]&lt;=1000,"&lt;= 1000","Invalid"))))</f>
        <v>&lt;= 1000</v>
      </c>
      <c r="O344" s="28" t="str">
        <f>TRIM(Table24[[#This Row],[Product]])</f>
        <v>Chocolate Chip</v>
      </c>
    </row>
    <row r="345" spans="1:15" x14ac:dyDescent="0.2">
      <c r="A345" s="21" t="s">
        <v>17</v>
      </c>
      <c r="B345" s="22" t="s">
        <v>9</v>
      </c>
      <c r="C345" s="23">
        <v>2535</v>
      </c>
      <c r="D345" s="24">
        <v>12675</v>
      </c>
      <c r="E345" s="24">
        <v>5070</v>
      </c>
      <c r="F345" s="24">
        <v>7605</v>
      </c>
      <c r="G345" s="24" t="str">
        <f>CONCATENATE(Table24[[#This Row],[Country]],Table24[[#This Row],[Product]],Table24[[#This Row],[Quantity]],Table24[[#This Row],[Revenue]],Table24[[#This Row],[Cost]])</f>
        <v>MalaysiaChocolate Chip2535126755070</v>
      </c>
      <c r="H345" s="25">
        <f>VLOOKUP(Table24[[#This Row],[Column1]],'Raw Data'!A:H,8,FALSE)</f>
        <v>43922</v>
      </c>
      <c r="I345" s="26" t="str">
        <f>TEXT(Table24[[#This Row],[Date]],"yyyy/mm/dd")</f>
        <v>2020/04/01</v>
      </c>
      <c r="J345" s="26" t="str">
        <f>SUBSTITUTE(Table24[[#This Row],[Date Text]],"/","-")</f>
        <v>2020-04-01</v>
      </c>
      <c r="K345" s="27" t="str">
        <f>MID(Table24[[#This Row],[Date Text]],6,2)</f>
        <v>04</v>
      </c>
      <c r="L345" s="26" t="str">
        <f>UPPER(LEFT(Table24[[#This Row],[Country]],3))</f>
        <v>MAL</v>
      </c>
      <c r="M345" s="28" t="str">
        <f xml:space="preserve"> IF(Table24[[#This Row],[Profit]]&gt;=10000,"&gt;= 10000", IF(Table24[[#This Row],[Profit]]&gt;=5000,"&gt;=  5000",IF(Table24[[#This Row],[Profit]]&gt;=1000,"&gt;=  1000",IF(Table24[[#This Row],[Profit]]&lt;1000,"&lt;=  1000","Invalid"))))</f>
        <v>&gt;=  5000</v>
      </c>
      <c r="N345" s="28" t="str">
        <f xml:space="preserve"> IF(Table24[[#This Row],[Quantity]]&gt;=4000,"&gt;=  4000", IF(Table24[[#This Row],[Quantity]]&gt;=2000,"&gt;=  2000",IF(Table24[[#This Row],[Quantity]]&gt;=1000,"&gt;= 1000",IF(Table24[[#This Row],[Quantity]]&lt;=1000,"&lt;= 1000","Invalid"))))</f>
        <v>&gt;=  2000</v>
      </c>
      <c r="O345" s="28" t="str">
        <f>TRIM(Table24[[#This Row],[Product]])</f>
        <v>Chocolate Chip</v>
      </c>
    </row>
    <row r="346" spans="1:15" x14ac:dyDescent="0.2">
      <c r="A346" s="21" t="s">
        <v>17</v>
      </c>
      <c r="B346" s="22" t="s">
        <v>9</v>
      </c>
      <c r="C346" s="23">
        <v>2851</v>
      </c>
      <c r="D346" s="24">
        <v>14255</v>
      </c>
      <c r="E346" s="24">
        <v>5702</v>
      </c>
      <c r="F346" s="24">
        <v>8553</v>
      </c>
      <c r="G346" s="24" t="str">
        <f>CONCATENATE(Table24[[#This Row],[Country]],Table24[[#This Row],[Product]],Table24[[#This Row],[Quantity]],Table24[[#This Row],[Revenue]],Table24[[#This Row],[Cost]])</f>
        <v>MalaysiaChocolate Chip2851142555702</v>
      </c>
      <c r="H346" s="25">
        <f>VLOOKUP(Table24[[#This Row],[Column1]],'Raw Data'!A:H,8,FALSE)</f>
        <v>43952</v>
      </c>
      <c r="I346" s="26" t="str">
        <f>TEXT(Table24[[#This Row],[Date]],"yyyy/mm/dd")</f>
        <v>2020/05/01</v>
      </c>
      <c r="J346" s="26" t="str">
        <f>SUBSTITUTE(Table24[[#This Row],[Date Text]],"/","-")</f>
        <v>2020-05-01</v>
      </c>
      <c r="K346" s="27" t="str">
        <f>MID(Table24[[#This Row],[Date Text]],6,2)</f>
        <v>05</v>
      </c>
      <c r="L346" s="26" t="str">
        <f>UPPER(LEFT(Table24[[#This Row],[Country]],3))</f>
        <v>MAL</v>
      </c>
      <c r="M346" s="28" t="str">
        <f xml:space="preserve"> IF(Table24[[#This Row],[Profit]]&gt;=10000,"&gt;= 10000", IF(Table24[[#This Row],[Profit]]&gt;=5000,"&gt;=  5000",IF(Table24[[#This Row],[Profit]]&gt;=1000,"&gt;=  1000",IF(Table24[[#This Row],[Profit]]&lt;1000,"&lt;=  1000","Invalid"))))</f>
        <v>&gt;=  5000</v>
      </c>
      <c r="N346" s="28" t="str">
        <f xml:space="preserve"> IF(Table24[[#This Row],[Quantity]]&gt;=4000,"&gt;=  4000", IF(Table24[[#This Row],[Quantity]]&gt;=2000,"&gt;=  2000",IF(Table24[[#This Row],[Quantity]]&gt;=1000,"&gt;= 1000",IF(Table24[[#This Row],[Quantity]]&lt;=1000,"&lt;= 1000","Invalid"))))</f>
        <v>&gt;=  2000</v>
      </c>
      <c r="O346" s="28" t="str">
        <f>TRIM(Table24[[#This Row],[Product]])</f>
        <v>Chocolate Chip</v>
      </c>
    </row>
    <row r="347" spans="1:15" x14ac:dyDescent="0.2">
      <c r="A347" s="21" t="s">
        <v>17</v>
      </c>
      <c r="B347" s="22" t="s">
        <v>10</v>
      </c>
      <c r="C347" s="23">
        <v>2470</v>
      </c>
      <c r="D347" s="24">
        <v>2470</v>
      </c>
      <c r="E347" s="24">
        <v>494</v>
      </c>
      <c r="F347" s="24">
        <v>1976</v>
      </c>
      <c r="G347" s="24" t="str">
        <f>CONCATENATE(Table24[[#This Row],[Country]],Table24[[#This Row],[Product]],Table24[[#This Row],[Quantity]],Table24[[#This Row],[Revenue]],Table24[[#This Row],[Cost]])</f>
        <v>MalaysiaFortune Cookie24702470494</v>
      </c>
      <c r="H347" s="25">
        <f>VLOOKUP(Table24[[#This Row],[Column1]],'Raw Data'!A:H,8,FALSE)</f>
        <v>43983</v>
      </c>
      <c r="I347" s="26" t="str">
        <f>TEXT(Table24[[#This Row],[Date]],"yyyy/mm/dd")</f>
        <v>2020/06/01</v>
      </c>
      <c r="J347" s="26" t="str">
        <f>SUBSTITUTE(Table24[[#This Row],[Date Text]],"/","-")</f>
        <v>2020-06-01</v>
      </c>
      <c r="K347" s="27" t="str">
        <f>MID(Table24[[#This Row],[Date Text]],6,2)</f>
        <v>06</v>
      </c>
      <c r="L347" s="26" t="str">
        <f>UPPER(LEFT(Table24[[#This Row],[Country]],3))</f>
        <v>MAL</v>
      </c>
      <c r="M347" s="28" t="str">
        <f xml:space="preserve"> IF(Table24[[#This Row],[Profit]]&gt;=10000,"&gt;= 10000", IF(Table24[[#This Row],[Profit]]&gt;=5000,"&gt;=  5000",IF(Table24[[#This Row],[Profit]]&gt;=1000,"&gt;=  1000",IF(Table24[[#This Row],[Profit]]&lt;1000,"&lt;=  1000","Invalid"))))</f>
        <v>&gt;=  1000</v>
      </c>
      <c r="N347" s="28" t="str">
        <f xml:space="preserve"> IF(Table24[[#This Row],[Quantity]]&gt;=4000,"&gt;=  4000", IF(Table24[[#This Row],[Quantity]]&gt;=2000,"&gt;=  2000",IF(Table24[[#This Row],[Quantity]]&gt;=1000,"&gt;= 1000",IF(Table24[[#This Row],[Quantity]]&lt;=1000,"&lt;= 1000","Invalid"))))</f>
        <v>&gt;=  2000</v>
      </c>
      <c r="O347" s="28" t="str">
        <f>TRIM(Table24[[#This Row],[Product]])</f>
        <v>Fortune Cookie</v>
      </c>
    </row>
    <row r="348" spans="1:15" x14ac:dyDescent="0.2">
      <c r="A348" s="21" t="s">
        <v>17</v>
      </c>
      <c r="B348" s="22" t="s">
        <v>10</v>
      </c>
      <c r="C348" s="23">
        <v>958</v>
      </c>
      <c r="D348" s="24">
        <v>958</v>
      </c>
      <c r="E348" s="24">
        <v>191.60000000000002</v>
      </c>
      <c r="F348" s="24">
        <v>766.4</v>
      </c>
      <c r="G348" s="24" t="str">
        <f>CONCATENATE(Table24[[#This Row],[Country]],Table24[[#This Row],[Product]],Table24[[#This Row],[Quantity]],Table24[[#This Row],[Revenue]],Table24[[#This Row],[Cost]])</f>
        <v>MalaysiaFortune Cookie958958191.6</v>
      </c>
      <c r="H348" s="25">
        <f>VLOOKUP(Table24[[#This Row],[Column1]],'Raw Data'!A:H,8,FALSE)</f>
        <v>44044</v>
      </c>
      <c r="I348" s="26" t="str">
        <f>TEXT(Table24[[#This Row],[Date]],"yyyy/mm/dd")</f>
        <v>2020/08/01</v>
      </c>
      <c r="J348" s="26" t="str">
        <f>SUBSTITUTE(Table24[[#This Row],[Date Text]],"/","-")</f>
        <v>2020-08-01</v>
      </c>
      <c r="K348" s="27" t="str">
        <f>MID(Table24[[#This Row],[Date Text]],6,2)</f>
        <v>08</v>
      </c>
      <c r="L348" s="26" t="str">
        <f>UPPER(LEFT(Table24[[#This Row],[Country]],3))</f>
        <v>MAL</v>
      </c>
      <c r="M348" s="28" t="str">
        <f xml:space="preserve"> IF(Table24[[#This Row],[Profit]]&gt;=10000,"&gt;= 10000", IF(Table24[[#This Row],[Profit]]&gt;=5000,"&gt;=  5000",IF(Table24[[#This Row],[Profit]]&gt;=1000,"&gt;=  1000",IF(Table24[[#This Row],[Profit]]&lt;1000,"&lt;=  1000","Invalid"))))</f>
        <v>&lt;=  1000</v>
      </c>
      <c r="N348" s="28" t="str">
        <f xml:space="preserve"> IF(Table24[[#This Row],[Quantity]]&gt;=4000,"&gt;=  4000", IF(Table24[[#This Row],[Quantity]]&gt;=2000,"&gt;=  2000",IF(Table24[[#This Row],[Quantity]]&gt;=1000,"&gt;= 1000",IF(Table24[[#This Row],[Quantity]]&lt;=1000,"&lt;= 1000","Invalid"))))</f>
        <v>&lt;= 1000</v>
      </c>
      <c r="O348" s="28" t="str">
        <f>TRIM(Table24[[#This Row],[Product]])</f>
        <v>Fortune Cookie</v>
      </c>
    </row>
    <row r="349" spans="1:15" x14ac:dyDescent="0.2">
      <c r="A349" s="21" t="s">
        <v>17</v>
      </c>
      <c r="B349" s="22" t="s">
        <v>10</v>
      </c>
      <c r="C349" s="23">
        <v>2214</v>
      </c>
      <c r="D349" s="24">
        <v>2214</v>
      </c>
      <c r="E349" s="24">
        <v>442.8</v>
      </c>
      <c r="F349" s="24">
        <v>1771.2</v>
      </c>
      <c r="G349" s="24" t="str">
        <f>CONCATENATE(Table24[[#This Row],[Country]],Table24[[#This Row],[Product]],Table24[[#This Row],[Quantity]],Table24[[#This Row],[Revenue]],Table24[[#This Row],[Cost]])</f>
        <v>MalaysiaFortune Cookie22142214442.8</v>
      </c>
      <c r="H349" s="25">
        <f>VLOOKUP(Table24[[#This Row],[Column1]],'Raw Data'!A:H,8,FALSE)</f>
        <v>43891</v>
      </c>
      <c r="I349" s="26" t="str">
        <f>TEXT(Table24[[#This Row],[Date]],"yyyy/mm/dd")</f>
        <v>2020/03/01</v>
      </c>
      <c r="J349" s="26" t="str">
        <f>SUBSTITUTE(Table24[[#This Row],[Date Text]],"/","-")</f>
        <v>2020-03-01</v>
      </c>
      <c r="K349" s="27" t="str">
        <f>MID(Table24[[#This Row],[Date Text]],6,2)</f>
        <v>03</v>
      </c>
      <c r="L349" s="26" t="str">
        <f>UPPER(LEFT(Table24[[#This Row],[Country]],3))</f>
        <v>MAL</v>
      </c>
      <c r="M349" s="28" t="str">
        <f xml:space="preserve"> IF(Table24[[#This Row],[Profit]]&gt;=10000,"&gt;= 10000", IF(Table24[[#This Row],[Profit]]&gt;=5000,"&gt;=  5000",IF(Table24[[#This Row],[Profit]]&gt;=1000,"&gt;=  1000",IF(Table24[[#This Row],[Profit]]&lt;1000,"&lt;=  1000","Invalid"))))</f>
        <v>&gt;=  1000</v>
      </c>
      <c r="N349" s="28" t="str">
        <f xml:space="preserve"> IF(Table24[[#This Row],[Quantity]]&gt;=4000,"&gt;=  4000", IF(Table24[[#This Row],[Quantity]]&gt;=2000,"&gt;=  2000",IF(Table24[[#This Row],[Quantity]]&gt;=1000,"&gt;= 1000",IF(Table24[[#This Row],[Quantity]]&lt;=1000,"&lt;= 1000","Invalid"))))</f>
        <v>&gt;=  2000</v>
      </c>
      <c r="O349" s="28" t="str">
        <f>TRIM(Table24[[#This Row],[Product]])</f>
        <v>Fortune Cookie</v>
      </c>
    </row>
    <row r="350" spans="1:15" x14ac:dyDescent="0.2">
      <c r="A350" s="21" t="s">
        <v>17</v>
      </c>
      <c r="B350" s="22" t="s">
        <v>10</v>
      </c>
      <c r="C350" s="23">
        <v>690</v>
      </c>
      <c r="D350" s="24">
        <v>690</v>
      </c>
      <c r="E350" s="24">
        <v>138</v>
      </c>
      <c r="F350" s="24">
        <v>552</v>
      </c>
      <c r="G350" s="24" t="str">
        <f>CONCATENATE(Table24[[#This Row],[Country]],Table24[[#This Row],[Product]],Table24[[#This Row],[Quantity]],Table24[[#This Row],[Revenue]],Table24[[#This Row],[Cost]])</f>
        <v>MalaysiaFortune Cookie690690138</v>
      </c>
      <c r="H350" s="25">
        <f>VLOOKUP(Table24[[#This Row],[Column1]],'Raw Data'!A:H,8,FALSE)</f>
        <v>44136</v>
      </c>
      <c r="I350" s="26" t="str">
        <f>TEXT(Table24[[#This Row],[Date]],"yyyy/mm/dd")</f>
        <v>2020/11/01</v>
      </c>
      <c r="J350" s="26" t="str">
        <f>SUBSTITUTE(Table24[[#This Row],[Date Text]],"/","-")</f>
        <v>2020-11-01</v>
      </c>
      <c r="K350" s="27" t="str">
        <f>MID(Table24[[#This Row],[Date Text]],6,2)</f>
        <v>11</v>
      </c>
      <c r="L350" s="26" t="str">
        <f>UPPER(LEFT(Table24[[#This Row],[Country]],3))</f>
        <v>MAL</v>
      </c>
      <c r="M350" s="28" t="str">
        <f xml:space="preserve"> IF(Table24[[#This Row],[Profit]]&gt;=10000,"&gt;= 10000", IF(Table24[[#This Row],[Profit]]&gt;=5000,"&gt;=  5000",IF(Table24[[#This Row],[Profit]]&gt;=1000,"&gt;=  1000",IF(Table24[[#This Row],[Profit]]&lt;1000,"&lt;=  1000","Invalid"))))</f>
        <v>&lt;=  1000</v>
      </c>
      <c r="N350" s="28" t="str">
        <f xml:space="preserve"> IF(Table24[[#This Row],[Quantity]]&gt;=4000,"&gt;=  4000", IF(Table24[[#This Row],[Quantity]]&gt;=2000,"&gt;=  2000",IF(Table24[[#This Row],[Quantity]]&gt;=1000,"&gt;= 1000",IF(Table24[[#This Row],[Quantity]]&lt;=1000,"&lt;= 1000","Invalid"))))</f>
        <v>&lt;= 1000</v>
      </c>
      <c r="O350" s="28" t="str">
        <f>TRIM(Table24[[#This Row],[Product]])</f>
        <v>Fortune Cookie</v>
      </c>
    </row>
    <row r="351" spans="1:15" x14ac:dyDescent="0.2">
      <c r="A351" s="21" t="s">
        <v>17</v>
      </c>
      <c r="B351" s="22" t="s">
        <v>10</v>
      </c>
      <c r="C351" s="23">
        <v>2031</v>
      </c>
      <c r="D351" s="24">
        <v>2031</v>
      </c>
      <c r="E351" s="24">
        <v>406.20000000000005</v>
      </c>
      <c r="F351" s="24">
        <v>1624.8</v>
      </c>
      <c r="G351" s="24" t="str">
        <f>CONCATENATE(Table24[[#This Row],[Country]],Table24[[#This Row],[Product]],Table24[[#This Row],[Quantity]],Table24[[#This Row],[Revenue]],Table24[[#This Row],[Cost]])</f>
        <v>MalaysiaFortune Cookie20312031406.2</v>
      </c>
      <c r="H351" s="25">
        <f>VLOOKUP(Table24[[#This Row],[Column1]],'Raw Data'!A:H,8,FALSE)</f>
        <v>44105</v>
      </c>
      <c r="I351" s="26" t="str">
        <f>TEXT(Table24[[#This Row],[Date]],"yyyy/mm/dd")</f>
        <v>2020/10/01</v>
      </c>
      <c r="J351" s="26" t="str">
        <f>SUBSTITUTE(Table24[[#This Row],[Date Text]],"/","-")</f>
        <v>2020-10-01</v>
      </c>
      <c r="K351" s="27" t="str">
        <f>MID(Table24[[#This Row],[Date Text]],6,2)</f>
        <v>10</v>
      </c>
      <c r="L351" s="26" t="str">
        <f>UPPER(LEFT(Table24[[#This Row],[Country]],3))</f>
        <v>MAL</v>
      </c>
      <c r="M351" s="28" t="str">
        <f xml:space="preserve"> IF(Table24[[#This Row],[Profit]]&gt;=10000,"&gt;= 10000", IF(Table24[[#This Row],[Profit]]&gt;=5000,"&gt;=  5000",IF(Table24[[#This Row],[Profit]]&gt;=1000,"&gt;=  1000",IF(Table24[[#This Row],[Profit]]&lt;1000,"&lt;=  1000","Invalid"))))</f>
        <v>&gt;=  1000</v>
      </c>
      <c r="N351" s="28" t="str">
        <f xml:space="preserve"> IF(Table24[[#This Row],[Quantity]]&gt;=4000,"&gt;=  4000", IF(Table24[[#This Row],[Quantity]]&gt;=2000,"&gt;=  2000",IF(Table24[[#This Row],[Quantity]]&gt;=1000,"&gt;= 1000",IF(Table24[[#This Row],[Quantity]]&lt;=1000,"&lt;= 1000","Invalid"))))</f>
        <v>&gt;=  2000</v>
      </c>
      <c r="O351" s="28" t="str">
        <f>TRIM(Table24[[#This Row],[Product]])</f>
        <v>Fortune Cookie</v>
      </c>
    </row>
    <row r="352" spans="1:15" x14ac:dyDescent="0.2">
      <c r="A352" s="21" t="s">
        <v>17</v>
      </c>
      <c r="B352" s="22" t="s">
        <v>10</v>
      </c>
      <c r="C352" s="23">
        <v>1138</v>
      </c>
      <c r="D352" s="24">
        <v>1138</v>
      </c>
      <c r="E352" s="24">
        <v>227.60000000000002</v>
      </c>
      <c r="F352" s="24">
        <v>910.4</v>
      </c>
      <c r="G352" s="24" t="str">
        <f>CONCATENATE(Table24[[#This Row],[Country]],Table24[[#This Row],[Product]],Table24[[#This Row],[Quantity]],Table24[[#This Row],[Revenue]],Table24[[#This Row],[Cost]])</f>
        <v>MalaysiaFortune Cookie11381138227.6</v>
      </c>
      <c r="H352" s="25">
        <f>VLOOKUP(Table24[[#This Row],[Column1]],'Raw Data'!A:H,8,FALSE)</f>
        <v>44166</v>
      </c>
      <c r="I352" s="26" t="str">
        <f>TEXT(Table24[[#This Row],[Date]],"yyyy/mm/dd")</f>
        <v>2020/12/01</v>
      </c>
      <c r="J352" s="26" t="str">
        <f>SUBSTITUTE(Table24[[#This Row],[Date Text]],"/","-")</f>
        <v>2020-12-01</v>
      </c>
      <c r="K352" s="27" t="str">
        <f>MID(Table24[[#This Row],[Date Text]],6,2)</f>
        <v>12</v>
      </c>
      <c r="L352" s="26" t="str">
        <f>UPPER(LEFT(Table24[[#This Row],[Country]],3))</f>
        <v>MAL</v>
      </c>
      <c r="M352" s="28" t="str">
        <f xml:space="preserve"> IF(Table24[[#This Row],[Profit]]&gt;=10000,"&gt;= 10000", IF(Table24[[#This Row],[Profit]]&gt;=5000,"&gt;=  5000",IF(Table24[[#This Row],[Profit]]&gt;=1000,"&gt;=  1000",IF(Table24[[#This Row],[Profit]]&lt;1000,"&lt;=  1000","Invalid"))))</f>
        <v>&lt;=  1000</v>
      </c>
      <c r="N352" s="28" t="str">
        <f xml:space="preserve"> IF(Table24[[#This Row],[Quantity]]&gt;=4000,"&gt;=  4000", IF(Table24[[#This Row],[Quantity]]&gt;=2000,"&gt;=  2000",IF(Table24[[#This Row],[Quantity]]&gt;=1000,"&gt;= 1000",IF(Table24[[#This Row],[Quantity]]&lt;=1000,"&lt;= 1000","Invalid"))))</f>
        <v>&gt;= 1000</v>
      </c>
      <c r="O352" s="28" t="str">
        <f>TRIM(Table24[[#This Row],[Product]])</f>
        <v>Fortune Cookie</v>
      </c>
    </row>
    <row r="353" spans="1:15" x14ac:dyDescent="0.2">
      <c r="A353" s="21" t="s">
        <v>17</v>
      </c>
      <c r="B353" s="22" t="s">
        <v>10</v>
      </c>
      <c r="C353" s="23">
        <v>980</v>
      </c>
      <c r="D353" s="24">
        <v>980</v>
      </c>
      <c r="E353" s="24">
        <v>196</v>
      </c>
      <c r="F353" s="24">
        <v>784</v>
      </c>
      <c r="G353" s="24" t="str">
        <f>CONCATENATE(Table24[[#This Row],[Country]],Table24[[#This Row],[Product]],Table24[[#This Row],[Quantity]],Table24[[#This Row],[Revenue]],Table24[[#This Row],[Cost]])</f>
        <v>MalaysiaFortune Cookie980980196</v>
      </c>
      <c r="H353" s="25">
        <f>VLOOKUP(Table24[[#This Row],[Column1]],'Raw Data'!A:H,8,FALSE)</f>
        <v>43922</v>
      </c>
      <c r="I353" s="26" t="str">
        <f>TEXT(Table24[[#This Row],[Date]],"yyyy/mm/dd")</f>
        <v>2020/04/01</v>
      </c>
      <c r="J353" s="26" t="str">
        <f>SUBSTITUTE(Table24[[#This Row],[Date Text]],"/","-")</f>
        <v>2020-04-01</v>
      </c>
      <c r="K353" s="27" t="str">
        <f>MID(Table24[[#This Row],[Date Text]],6,2)</f>
        <v>04</v>
      </c>
      <c r="L353" s="26" t="str">
        <f>UPPER(LEFT(Table24[[#This Row],[Country]],3))</f>
        <v>MAL</v>
      </c>
      <c r="M353" s="28" t="str">
        <f xml:space="preserve"> IF(Table24[[#This Row],[Profit]]&gt;=10000,"&gt;= 10000", IF(Table24[[#This Row],[Profit]]&gt;=5000,"&gt;=  5000",IF(Table24[[#This Row],[Profit]]&gt;=1000,"&gt;=  1000",IF(Table24[[#This Row],[Profit]]&lt;1000,"&lt;=  1000","Invalid"))))</f>
        <v>&lt;=  1000</v>
      </c>
      <c r="N353" s="28" t="str">
        <f xml:space="preserve"> IF(Table24[[#This Row],[Quantity]]&gt;=4000,"&gt;=  4000", IF(Table24[[#This Row],[Quantity]]&gt;=2000,"&gt;=  2000",IF(Table24[[#This Row],[Quantity]]&gt;=1000,"&gt;= 1000",IF(Table24[[#This Row],[Quantity]]&lt;=1000,"&lt;= 1000","Invalid"))))</f>
        <v>&lt;= 1000</v>
      </c>
      <c r="O353" s="28" t="str">
        <f>TRIM(Table24[[#This Row],[Product]])</f>
        <v>Fortune Cookie</v>
      </c>
    </row>
    <row r="354" spans="1:15" x14ac:dyDescent="0.2">
      <c r="A354" s="21" t="s">
        <v>17</v>
      </c>
      <c r="B354" s="22" t="s">
        <v>10</v>
      </c>
      <c r="C354" s="23">
        <v>2340</v>
      </c>
      <c r="D354" s="24">
        <v>2340</v>
      </c>
      <c r="E354" s="24">
        <v>468</v>
      </c>
      <c r="F354" s="24">
        <v>1872</v>
      </c>
      <c r="G354" s="24" t="str">
        <f>CONCATENATE(Table24[[#This Row],[Country]],Table24[[#This Row],[Product]],Table24[[#This Row],[Quantity]],Table24[[#This Row],[Revenue]],Table24[[#This Row],[Cost]])</f>
        <v>MalaysiaFortune Cookie23402340468</v>
      </c>
      <c r="H354" s="25">
        <f>VLOOKUP(Table24[[#This Row],[Column1]],'Raw Data'!A:H,8,FALSE)</f>
        <v>43831</v>
      </c>
      <c r="I354" s="26" t="str">
        <f>TEXT(Table24[[#This Row],[Date]],"yyyy/mm/dd")</f>
        <v>2020/01/01</v>
      </c>
      <c r="J354" s="26" t="str">
        <f>SUBSTITUTE(Table24[[#This Row],[Date Text]],"/","-")</f>
        <v>2020-01-01</v>
      </c>
      <c r="K354" s="27" t="str">
        <f>MID(Table24[[#This Row],[Date Text]],6,2)</f>
        <v>01</v>
      </c>
      <c r="L354" s="26" t="str">
        <f>UPPER(LEFT(Table24[[#This Row],[Country]],3))</f>
        <v>MAL</v>
      </c>
      <c r="M354" s="28" t="str">
        <f xml:space="preserve"> IF(Table24[[#This Row],[Profit]]&gt;=10000,"&gt;= 10000", IF(Table24[[#This Row],[Profit]]&gt;=5000,"&gt;=  5000",IF(Table24[[#This Row],[Profit]]&gt;=1000,"&gt;=  1000",IF(Table24[[#This Row],[Profit]]&lt;1000,"&lt;=  1000","Invalid"))))</f>
        <v>&gt;=  1000</v>
      </c>
      <c r="N354" s="28" t="str">
        <f xml:space="preserve"> IF(Table24[[#This Row],[Quantity]]&gt;=4000,"&gt;=  4000", IF(Table24[[#This Row],[Quantity]]&gt;=2000,"&gt;=  2000",IF(Table24[[#This Row],[Quantity]]&gt;=1000,"&gt;= 1000",IF(Table24[[#This Row],[Quantity]]&lt;=1000,"&lt;= 1000","Invalid"))))</f>
        <v>&gt;=  2000</v>
      </c>
      <c r="O354" s="28" t="str">
        <f>TRIM(Table24[[#This Row],[Product]])</f>
        <v>Fortune Cookie</v>
      </c>
    </row>
    <row r="355" spans="1:15" x14ac:dyDescent="0.2">
      <c r="A355" s="21" t="s">
        <v>17</v>
      </c>
      <c r="B355" s="22" t="s">
        <v>10</v>
      </c>
      <c r="C355" s="23">
        <v>2157</v>
      </c>
      <c r="D355" s="24">
        <v>2157</v>
      </c>
      <c r="E355" s="24">
        <v>431.40000000000003</v>
      </c>
      <c r="F355" s="24">
        <v>1725.6</v>
      </c>
      <c r="G355" s="24" t="str">
        <f>CONCATENATE(Table24[[#This Row],[Country]],Table24[[#This Row],[Product]],Table24[[#This Row],[Quantity]],Table24[[#This Row],[Revenue]],Table24[[#This Row],[Cost]])</f>
        <v>MalaysiaFortune Cookie21572157431.4</v>
      </c>
      <c r="H355" s="25">
        <f>VLOOKUP(Table24[[#This Row],[Column1]],'Raw Data'!A:H,8,FALSE)</f>
        <v>44166</v>
      </c>
      <c r="I355" s="26" t="str">
        <f>TEXT(Table24[[#This Row],[Date]],"yyyy/mm/dd")</f>
        <v>2020/12/01</v>
      </c>
      <c r="J355" s="26" t="str">
        <f>SUBSTITUTE(Table24[[#This Row],[Date Text]],"/","-")</f>
        <v>2020-12-01</v>
      </c>
      <c r="K355" s="27" t="str">
        <f>MID(Table24[[#This Row],[Date Text]],6,2)</f>
        <v>12</v>
      </c>
      <c r="L355" s="26" t="str">
        <f>UPPER(LEFT(Table24[[#This Row],[Country]],3))</f>
        <v>MAL</v>
      </c>
      <c r="M355" s="28" t="str">
        <f xml:space="preserve"> IF(Table24[[#This Row],[Profit]]&gt;=10000,"&gt;= 10000", IF(Table24[[#This Row],[Profit]]&gt;=5000,"&gt;=  5000",IF(Table24[[#This Row],[Profit]]&gt;=1000,"&gt;=  1000",IF(Table24[[#This Row],[Profit]]&lt;1000,"&lt;=  1000","Invalid"))))</f>
        <v>&gt;=  1000</v>
      </c>
      <c r="N355" s="28" t="str">
        <f xml:space="preserve"> IF(Table24[[#This Row],[Quantity]]&gt;=4000,"&gt;=  4000", IF(Table24[[#This Row],[Quantity]]&gt;=2000,"&gt;=  2000",IF(Table24[[#This Row],[Quantity]]&gt;=1000,"&gt;= 1000",IF(Table24[[#This Row],[Quantity]]&lt;=1000,"&lt;= 1000","Invalid"))))</f>
        <v>&gt;=  2000</v>
      </c>
      <c r="O355" s="28" t="str">
        <f>TRIM(Table24[[#This Row],[Product]])</f>
        <v>Fortune Cookie</v>
      </c>
    </row>
    <row r="356" spans="1:15" x14ac:dyDescent="0.2">
      <c r="A356" s="21" t="s">
        <v>17</v>
      </c>
      <c r="B356" s="22" t="s">
        <v>10</v>
      </c>
      <c r="C356" s="23">
        <v>2420</v>
      </c>
      <c r="D356" s="24">
        <v>2420</v>
      </c>
      <c r="E356" s="24">
        <v>484</v>
      </c>
      <c r="F356" s="24">
        <v>1936</v>
      </c>
      <c r="G356" s="24" t="str">
        <f>CONCATENATE(Table24[[#This Row],[Country]],Table24[[#This Row],[Product]],Table24[[#This Row],[Quantity]],Table24[[#This Row],[Revenue]],Table24[[#This Row],[Cost]])</f>
        <v>MalaysiaFortune Cookie24202420484</v>
      </c>
      <c r="H356" s="25">
        <f>VLOOKUP(Table24[[#This Row],[Column1]],'Raw Data'!A:H,8,FALSE)</f>
        <v>44075</v>
      </c>
      <c r="I356" s="26" t="str">
        <f>TEXT(Table24[[#This Row],[Date]],"yyyy/mm/dd")</f>
        <v>2020/09/01</v>
      </c>
      <c r="J356" s="26" t="str">
        <f>SUBSTITUTE(Table24[[#This Row],[Date Text]],"/","-")</f>
        <v>2020-09-01</v>
      </c>
      <c r="K356" s="27" t="str">
        <f>MID(Table24[[#This Row],[Date Text]],6,2)</f>
        <v>09</v>
      </c>
      <c r="L356" s="26" t="str">
        <f>UPPER(LEFT(Table24[[#This Row],[Country]],3))</f>
        <v>MAL</v>
      </c>
      <c r="M356" s="28" t="str">
        <f xml:space="preserve"> IF(Table24[[#This Row],[Profit]]&gt;=10000,"&gt;= 10000", IF(Table24[[#This Row],[Profit]]&gt;=5000,"&gt;=  5000",IF(Table24[[#This Row],[Profit]]&gt;=1000,"&gt;=  1000",IF(Table24[[#This Row],[Profit]]&lt;1000,"&lt;=  1000","Invalid"))))</f>
        <v>&gt;=  1000</v>
      </c>
      <c r="N356" s="28" t="str">
        <f xml:space="preserve"> IF(Table24[[#This Row],[Quantity]]&gt;=4000,"&gt;=  4000", IF(Table24[[#This Row],[Quantity]]&gt;=2000,"&gt;=  2000",IF(Table24[[#This Row],[Quantity]]&gt;=1000,"&gt;= 1000",IF(Table24[[#This Row],[Quantity]]&lt;=1000,"&lt;= 1000","Invalid"))))</f>
        <v>&gt;=  2000</v>
      </c>
      <c r="O356" s="28" t="str">
        <f>TRIM(Table24[[#This Row],[Product]])</f>
        <v>Fortune Cookie</v>
      </c>
    </row>
    <row r="357" spans="1:15" x14ac:dyDescent="0.2">
      <c r="A357" s="21" t="s">
        <v>17</v>
      </c>
      <c r="B357" s="22" t="s">
        <v>10</v>
      </c>
      <c r="C357" s="23">
        <v>2661</v>
      </c>
      <c r="D357" s="24">
        <v>2661</v>
      </c>
      <c r="E357" s="24">
        <v>532.20000000000005</v>
      </c>
      <c r="F357" s="24">
        <v>2128.8000000000002</v>
      </c>
      <c r="G357" s="24" t="str">
        <f>CONCATENATE(Table24[[#This Row],[Country]],Table24[[#This Row],[Product]],Table24[[#This Row],[Quantity]],Table24[[#This Row],[Revenue]],Table24[[#This Row],[Cost]])</f>
        <v>MalaysiaFortune Cookie26612661532.2</v>
      </c>
      <c r="H357" s="25">
        <f>VLOOKUP(Table24[[#This Row],[Column1]],'Raw Data'!A:H,8,FALSE)</f>
        <v>43952</v>
      </c>
      <c r="I357" s="26" t="str">
        <f>TEXT(Table24[[#This Row],[Date]],"yyyy/mm/dd")</f>
        <v>2020/05/01</v>
      </c>
      <c r="J357" s="26" t="str">
        <f>SUBSTITUTE(Table24[[#This Row],[Date Text]],"/","-")</f>
        <v>2020-05-01</v>
      </c>
      <c r="K357" s="27" t="str">
        <f>MID(Table24[[#This Row],[Date Text]],6,2)</f>
        <v>05</v>
      </c>
      <c r="L357" s="26" t="str">
        <f>UPPER(LEFT(Table24[[#This Row],[Country]],3))</f>
        <v>MAL</v>
      </c>
      <c r="M357" s="28" t="str">
        <f xml:space="preserve"> IF(Table24[[#This Row],[Profit]]&gt;=10000,"&gt;= 10000", IF(Table24[[#This Row],[Profit]]&gt;=5000,"&gt;=  5000",IF(Table24[[#This Row],[Profit]]&gt;=1000,"&gt;=  1000",IF(Table24[[#This Row],[Profit]]&lt;1000,"&lt;=  1000","Invalid"))))</f>
        <v>&gt;=  1000</v>
      </c>
      <c r="N357" s="28" t="str">
        <f xml:space="preserve"> IF(Table24[[#This Row],[Quantity]]&gt;=4000,"&gt;=  4000", IF(Table24[[#This Row],[Quantity]]&gt;=2000,"&gt;=  2000",IF(Table24[[#This Row],[Quantity]]&gt;=1000,"&gt;= 1000",IF(Table24[[#This Row],[Quantity]]&lt;=1000,"&lt;= 1000","Invalid"))))</f>
        <v>&gt;=  2000</v>
      </c>
      <c r="O357" s="28" t="str">
        <f>TRIM(Table24[[#This Row],[Product]])</f>
        <v>Fortune Cookie</v>
      </c>
    </row>
    <row r="358" spans="1:15" x14ac:dyDescent="0.2">
      <c r="A358" s="21" t="s">
        <v>17</v>
      </c>
      <c r="B358" s="22" t="s">
        <v>10</v>
      </c>
      <c r="C358" s="23">
        <v>604</v>
      </c>
      <c r="D358" s="24">
        <v>604</v>
      </c>
      <c r="E358" s="24">
        <v>120.80000000000001</v>
      </c>
      <c r="F358" s="24">
        <v>483.2</v>
      </c>
      <c r="G358" s="24" t="str">
        <f>CONCATENATE(Table24[[#This Row],[Country]],Table24[[#This Row],[Product]],Table24[[#This Row],[Quantity]],Table24[[#This Row],[Revenue]],Table24[[#This Row],[Cost]])</f>
        <v>MalaysiaFortune Cookie604604120.8</v>
      </c>
      <c r="H358" s="25">
        <f>VLOOKUP(Table24[[#This Row],[Column1]],'Raw Data'!A:H,8,FALSE)</f>
        <v>43983</v>
      </c>
      <c r="I358" s="26" t="str">
        <f>TEXT(Table24[[#This Row],[Date]],"yyyy/mm/dd")</f>
        <v>2020/06/01</v>
      </c>
      <c r="J358" s="26" t="str">
        <f>SUBSTITUTE(Table24[[#This Row],[Date Text]],"/","-")</f>
        <v>2020-06-01</v>
      </c>
      <c r="K358" s="27" t="str">
        <f>MID(Table24[[#This Row],[Date Text]],6,2)</f>
        <v>06</v>
      </c>
      <c r="L358" s="26" t="str">
        <f>UPPER(LEFT(Table24[[#This Row],[Country]],3))</f>
        <v>MAL</v>
      </c>
      <c r="M358" s="28" t="str">
        <f xml:space="preserve"> IF(Table24[[#This Row],[Profit]]&gt;=10000,"&gt;= 10000", IF(Table24[[#This Row],[Profit]]&gt;=5000,"&gt;=  5000",IF(Table24[[#This Row],[Profit]]&gt;=1000,"&gt;=  1000",IF(Table24[[#This Row],[Profit]]&lt;1000,"&lt;=  1000","Invalid"))))</f>
        <v>&lt;=  1000</v>
      </c>
      <c r="N358" s="28" t="str">
        <f xml:space="preserve"> IF(Table24[[#This Row],[Quantity]]&gt;=4000,"&gt;=  4000", IF(Table24[[#This Row],[Quantity]]&gt;=2000,"&gt;=  2000",IF(Table24[[#This Row],[Quantity]]&gt;=1000,"&gt;= 1000",IF(Table24[[#This Row],[Quantity]]&lt;=1000,"&lt;= 1000","Invalid"))))</f>
        <v>&lt;= 1000</v>
      </c>
      <c r="O358" s="28" t="str">
        <f>TRIM(Table24[[#This Row],[Product]])</f>
        <v>Fortune Cookie</v>
      </c>
    </row>
    <row r="359" spans="1:15" x14ac:dyDescent="0.2">
      <c r="A359" s="21" t="s">
        <v>17</v>
      </c>
      <c r="B359" s="22" t="s">
        <v>10</v>
      </c>
      <c r="C359" s="23">
        <v>2255</v>
      </c>
      <c r="D359" s="24">
        <v>2255</v>
      </c>
      <c r="E359" s="24">
        <v>451</v>
      </c>
      <c r="F359" s="24">
        <v>1804</v>
      </c>
      <c r="G359" s="24" t="str">
        <f>CONCATENATE(Table24[[#This Row],[Country]],Table24[[#This Row],[Product]],Table24[[#This Row],[Quantity]],Table24[[#This Row],[Revenue]],Table24[[#This Row],[Cost]])</f>
        <v>MalaysiaFortune Cookie22552255451</v>
      </c>
      <c r="H359" s="25">
        <f>VLOOKUP(Table24[[#This Row],[Column1]],'Raw Data'!A:H,8,FALSE)</f>
        <v>44013</v>
      </c>
      <c r="I359" s="26" t="str">
        <f>TEXT(Table24[[#This Row],[Date]],"yyyy/mm/dd")</f>
        <v>2020/07/01</v>
      </c>
      <c r="J359" s="26" t="str">
        <f>SUBSTITUTE(Table24[[#This Row],[Date Text]],"/","-")</f>
        <v>2020-07-01</v>
      </c>
      <c r="K359" s="27" t="str">
        <f>MID(Table24[[#This Row],[Date Text]],6,2)</f>
        <v>07</v>
      </c>
      <c r="L359" s="26" t="str">
        <f>UPPER(LEFT(Table24[[#This Row],[Country]],3))</f>
        <v>MAL</v>
      </c>
      <c r="M359" s="28" t="str">
        <f xml:space="preserve"> IF(Table24[[#This Row],[Profit]]&gt;=10000,"&gt;= 10000", IF(Table24[[#This Row],[Profit]]&gt;=5000,"&gt;=  5000",IF(Table24[[#This Row],[Profit]]&gt;=1000,"&gt;=  1000",IF(Table24[[#This Row],[Profit]]&lt;1000,"&lt;=  1000","Invalid"))))</f>
        <v>&gt;=  1000</v>
      </c>
      <c r="N359" s="28" t="str">
        <f xml:space="preserve"> IF(Table24[[#This Row],[Quantity]]&gt;=4000,"&gt;=  4000", IF(Table24[[#This Row],[Quantity]]&gt;=2000,"&gt;=  2000",IF(Table24[[#This Row],[Quantity]]&gt;=1000,"&gt;= 1000",IF(Table24[[#This Row],[Quantity]]&lt;=1000,"&lt;= 1000","Invalid"))))</f>
        <v>&gt;=  2000</v>
      </c>
      <c r="O359" s="28" t="str">
        <f>TRIM(Table24[[#This Row],[Product]])</f>
        <v>Fortune Cookie</v>
      </c>
    </row>
    <row r="360" spans="1:15" x14ac:dyDescent="0.2">
      <c r="A360" s="21" t="s">
        <v>17</v>
      </c>
      <c r="B360" s="22" t="s">
        <v>10</v>
      </c>
      <c r="C360" s="23">
        <v>546</v>
      </c>
      <c r="D360" s="24">
        <v>546</v>
      </c>
      <c r="E360" s="24">
        <v>109.2</v>
      </c>
      <c r="F360" s="24">
        <v>436.8</v>
      </c>
      <c r="G360" s="24" t="str">
        <f>CONCATENATE(Table24[[#This Row],[Country]],Table24[[#This Row],[Product]],Table24[[#This Row],[Quantity]],Table24[[#This Row],[Revenue]],Table24[[#This Row],[Cost]])</f>
        <v>MalaysiaFortune Cookie546546109.2</v>
      </c>
      <c r="H360" s="25">
        <f>VLOOKUP(Table24[[#This Row],[Column1]],'Raw Data'!A:H,8,FALSE)</f>
        <v>44105</v>
      </c>
      <c r="I360" s="26" t="str">
        <f>TEXT(Table24[[#This Row],[Date]],"yyyy/mm/dd")</f>
        <v>2020/10/01</v>
      </c>
      <c r="J360" s="26" t="str">
        <f>SUBSTITUTE(Table24[[#This Row],[Date Text]],"/","-")</f>
        <v>2020-10-01</v>
      </c>
      <c r="K360" s="27" t="str">
        <f>MID(Table24[[#This Row],[Date Text]],6,2)</f>
        <v>10</v>
      </c>
      <c r="L360" s="26" t="str">
        <f>UPPER(LEFT(Table24[[#This Row],[Country]],3))</f>
        <v>MAL</v>
      </c>
      <c r="M360" s="28" t="str">
        <f xml:space="preserve"> IF(Table24[[#This Row],[Profit]]&gt;=10000,"&gt;= 10000", IF(Table24[[#This Row],[Profit]]&gt;=5000,"&gt;=  5000",IF(Table24[[#This Row],[Profit]]&gt;=1000,"&gt;=  1000",IF(Table24[[#This Row],[Profit]]&lt;1000,"&lt;=  1000","Invalid"))))</f>
        <v>&lt;=  1000</v>
      </c>
      <c r="N360" s="28" t="str">
        <f xml:space="preserve"> IF(Table24[[#This Row],[Quantity]]&gt;=4000,"&gt;=  4000", IF(Table24[[#This Row],[Quantity]]&gt;=2000,"&gt;=  2000",IF(Table24[[#This Row],[Quantity]]&gt;=1000,"&gt;= 1000",IF(Table24[[#This Row],[Quantity]]&lt;=1000,"&lt;= 1000","Invalid"))))</f>
        <v>&lt;= 1000</v>
      </c>
      <c r="O360" s="28" t="str">
        <f>TRIM(Table24[[#This Row],[Product]])</f>
        <v>Fortune Cookie</v>
      </c>
    </row>
    <row r="361" spans="1:15" x14ac:dyDescent="0.2">
      <c r="A361" s="21" t="s">
        <v>17</v>
      </c>
      <c r="B361" s="22" t="s">
        <v>10</v>
      </c>
      <c r="C361" s="23">
        <v>1368</v>
      </c>
      <c r="D361" s="24">
        <v>1368</v>
      </c>
      <c r="E361" s="24">
        <v>273.60000000000002</v>
      </c>
      <c r="F361" s="24">
        <v>1094.4000000000001</v>
      </c>
      <c r="G361" s="24" t="str">
        <f>CONCATENATE(Table24[[#This Row],[Country]],Table24[[#This Row],[Product]],Table24[[#This Row],[Quantity]],Table24[[#This Row],[Revenue]],Table24[[#This Row],[Cost]])</f>
        <v>MalaysiaFortune Cookie13681368273.6</v>
      </c>
      <c r="H361" s="25">
        <f>VLOOKUP(Table24[[#This Row],[Column1]],'Raw Data'!A:H,8,FALSE)</f>
        <v>43862</v>
      </c>
      <c r="I361" s="26" t="str">
        <f>TEXT(Table24[[#This Row],[Date]],"yyyy/mm/dd")</f>
        <v>2020/02/01</v>
      </c>
      <c r="J361" s="26" t="str">
        <f>SUBSTITUTE(Table24[[#This Row],[Date Text]],"/","-")</f>
        <v>2020-02-01</v>
      </c>
      <c r="K361" s="27" t="str">
        <f>MID(Table24[[#This Row],[Date Text]],6,2)</f>
        <v>02</v>
      </c>
      <c r="L361" s="26" t="str">
        <f>UPPER(LEFT(Table24[[#This Row],[Country]],3))</f>
        <v>MAL</v>
      </c>
      <c r="M361" s="28" t="str">
        <f xml:space="preserve"> IF(Table24[[#This Row],[Profit]]&gt;=10000,"&gt;= 10000", IF(Table24[[#This Row],[Profit]]&gt;=5000,"&gt;=  5000",IF(Table24[[#This Row],[Profit]]&gt;=1000,"&gt;=  1000",IF(Table24[[#This Row],[Profit]]&lt;1000,"&lt;=  1000","Invalid"))))</f>
        <v>&gt;=  1000</v>
      </c>
      <c r="N361" s="28" t="str">
        <f xml:space="preserve"> IF(Table24[[#This Row],[Quantity]]&gt;=4000,"&gt;=  4000", IF(Table24[[#This Row],[Quantity]]&gt;=2000,"&gt;=  2000",IF(Table24[[#This Row],[Quantity]]&gt;=1000,"&gt;= 1000",IF(Table24[[#This Row],[Quantity]]&lt;=1000,"&lt;= 1000","Invalid"))))</f>
        <v>&gt;= 1000</v>
      </c>
      <c r="O361" s="28" t="str">
        <f>TRIM(Table24[[#This Row],[Product]])</f>
        <v>Fortune Cookie</v>
      </c>
    </row>
    <row r="362" spans="1:15" x14ac:dyDescent="0.2">
      <c r="A362" s="21" t="s">
        <v>17</v>
      </c>
      <c r="B362" s="22" t="s">
        <v>11</v>
      </c>
      <c r="C362" s="23">
        <v>1101</v>
      </c>
      <c r="D362" s="24">
        <v>5505</v>
      </c>
      <c r="E362" s="24">
        <v>2422.2000000000003</v>
      </c>
      <c r="F362" s="24">
        <v>3082.7999999999997</v>
      </c>
      <c r="G362" s="24" t="str">
        <f>CONCATENATE(Table24[[#This Row],[Country]],Table24[[#This Row],[Product]],Table24[[#This Row],[Quantity]],Table24[[#This Row],[Revenue]],Table24[[#This Row],[Cost]])</f>
        <v>MalaysiaOatmeal Raisin110155052422.2</v>
      </c>
      <c r="H362" s="25">
        <f>VLOOKUP(Table24[[#This Row],[Column1]],'Raw Data'!A:H,8,FALSE)</f>
        <v>43891</v>
      </c>
      <c r="I362" s="26" t="str">
        <f>TEXT(Table24[[#This Row],[Date]],"yyyy/mm/dd")</f>
        <v>2020/03/01</v>
      </c>
      <c r="J362" s="26" t="str">
        <f>SUBSTITUTE(Table24[[#This Row],[Date Text]],"/","-")</f>
        <v>2020-03-01</v>
      </c>
      <c r="K362" s="27" t="str">
        <f>MID(Table24[[#This Row],[Date Text]],6,2)</f>
        <v>03</v>
      </c>
      <c r="L362" s="26" t="str">
        <f>UPPER(LEFT(Table24[[#This Row],[Country]],3))</f>
        <v>MAL</v>
      </c>
      <c r="M362" s="28" t="str">
        <f xml:space="preserve"> IF(Table24[[#This Row],[Profit]]&gt;=10000,"&gt;= 10000", IF(Table24[[#This Row],[Profit]]&gt;=5000,"&gt;=  5000",IF(Table24[[#This Row],[Profit]]&gt;=1000,"&gt;=  1000",IF(Table24[[#This Row],[Profit]]&lt;1000,"&lt;=  1000","Invalid"))))</f>
        <v>&gt;=  1000</v>
      </c>
      <c r="N362" s="28" t="str">
        <f xml:space="preserve"> IF(Table24[[#This Row],[Quantity]]&gt;=4000,"&gt;=  4000", IF(Table24[[#This Row],[Quantity]]&gt;=2000,"&gt;=  2000",IF(Table24[[#This Row],[Quantity]]&gt;=1000,"&gt;= 1000",IF(Table24[[#This Row],[Quantity]]&lt;=1000,"&lt;= 1000","Invalid"))))</f>
        <v>&gt;= 1000</v>
      </c>
      <c r="O362" s="28" t="str">
        <f>TRIM(Table24[[#This Row],[Product]])</f>
        <v>Oatmeal Raisin</v>
      </c>
    </row>
    <row r="363" spans="1:15" x14ac:dyDescent="0.2">
      <c r="A363" s="21" t="s">
        <v>17</v>
      </c>
      <c r="B363" s="22" t="s">
        <v>11</v>
      </c>
      <c r="C363" s="23">
        <v>1865</v>
      </c>
      <c r="D363" s="24">
        <v>9325</v>
      </c>
      <c r="E363" s="24">
        <v>4103</v>
      </c>
      <c r="F363" s="24">
        <v>5222</v>
      </c>
      <c r="G363" s="24" t="str">
        <f>CONCATENATE(Table24[[#This Row],[Country]],Table24[[#This Row],[Product]],Table24[[#This Row],[Quantity]],Table24[[#This Row],[Revenue]],Table24[[#This Row],[Cost]])</f>
        <v>MalaysiaOatmeal Raisin186593254103</v>
      </c>
      <c r="H363" s="25">
        <f>VLOOKUP(Table24[[#This Row],[Column1]],'Raw Data'!A:H,8,FALSE)</f>
        <v>43862</v>
      </c>
      <c r="I363" s="26" t="str">
        <f>TEXT(Table24[[#This Row],[Date]],"yyyy/mm/dd")</f>
        <v>2020/02/01</v>
      </c>
      <c r="J363" s="26" t="str">
        <f>SUBSTITUTE(Table24[[#This Row],[Date Text]],"/","-")</f>
        <v>2020-02-01</v>
      </c>
      <c r="K363" s="27" t="str">
        <f>MID(Table24[[#This Row],[Date Text]],6,2)</f>
        <v>02</v>
      </c>
      <c r="L363" s="26" t="str">
        <f>UPPER(LEFT(Table24[[#This Row],[Country]],3))</f>
        <v>MAL</v>
      </c>
      <c r="M363" s="28" t="str">
        <f xml:space="preserve"> IF(Table24[[#This Row],[Profit]]&gt;=10000,"&gt;= 10000", IF(Table24[[#This Row],[Profit]]&gt;=5000,"&gt;=  5000",IF(Table24[[#This Row],[Profit]]&gt;=1000,"&gt;=  1000",IF(Table24[[#This Row],[Profit]]&lt;1000,"&lt;=  1000","Invalid"))))</f>
        <v>&gt;=  5000</v>
      </c>
      <c r="N363" s="28" t="str">
        <f xml:space="preserve"> IF(Table24[[#This Row],[Quantity]]&gt;=4000,"&gt;=  4000", IF(Table24[[#This Row],[Quantity]]&gt;=2000,"&gt;=  2000",IF(Table24[[#This Row],[Quantity]]&gt;=1000,"&gt;= 1000",IF(Table24[[#This Row],[Quantity]]&lt;=1000,"&lt;= 1000","Invalid"))))</f>
        <v>&gt;= 1000</v>
      </c>
      <c r="O363" s="28" t="str">
        <f>TRIM(Table24[[#This Row],[Product]])</f>
        <v>Oatmeal Raisin</v>
      </c>
    </row>
    <row r="364" spans="1:15" x14ac:dyDescent="0.2">
      <c r="A364" s="21" t="s">
        <v>17</v>
      </c>
      <c r="B364" s="22" t="s">
        <v>11</v>
      </c>
      <c r="C364" s="23">
        <v>1074</v>
      </c>
      <c r="D364" s="24">
        <v>5370</v>
      </c>
      <c r="E364" s="24">
        <v>2362.8000000000002</v>
      </c>
      <c r="F364" s="24">
        <v>3007.2</v>
      </c>
      <c r="G364" s="24" t="str">
        <f>CONCATENATE(Table24[[#This Row],[Country]],Table24[[#This Row],[Product]],Table24[[#This Row],[Quantity]],Table24[[#This Row],[Revenue]],Table24[[#This Row],[Cost]])</f>
        <v>MalaysiaOatmeal Raisin107453702362.8</v>
      </c>
      <c r="H364" s="25">
        <f>VLOOKUP(Table24[[#This Row],[Column1]],'Raw Data'!A:H,8,FALSE)</f>
        <v>43922</v>
      </c>
      <c r="I364" s="26" t="str">
        <f>TEXT(Table24[[#This Row],[Date]],"yyyy/mm/dd")</f>
        <v>2020/04/01</v>
      </c>
      <c r="J364" s="26" t="str">
        <f>SUBSTITUTE(Table24[[#This Row],[Date Text]],"/","-")</f>
        <v>2020-04-01</v>
      </c>
      <c r="K364" s="27" t="str">
        <f>MID(Table24[[#This Row],[Date Text]],6,2)</f>
        <v>04</v>
      </c>
      <c r="L364" s="26" t="str">
        <f>UPPER(LEFT(Table24[[#This Row],[Country]],3))</f>
        <v>MAL</v>
      </c>
      <c r="M364" s="28" t="str">
        <f xml:space="preserve"> IF(Table24[[#This Row],[Profit]]&gt;=10000,"&gt;= 10000", IF(Table24[[#This Row],[Profit]]&gt;=5000,"&gt;=  5000",IF(Table24[[#This Row],[Profit]]&gt;=1000,"&gt;=  1000",IF(Table24[[#This Row],[Profit]]&lt;1000,"&lt;=  1000","Invalid"))))</f>
        <v>&gt;=  1000</v>
      </c>
      <c r="N364" s="28" t="str">
        <f xml:space="preserve"> IF(Table24[[#This Row],[Quantity]]&gt;=4000,"&gt;=  4000", IF(Table24[[#This Row],[Quantity]]&gt;=2000,"&gt;=  2000",IF(Table24[[#This Row],[Quantity]]&gt;=1000,"&gt;= 1000",IF(Table24[[#This Row],[Quantity]]&lt;=1000,"&lt;= 1000","Invalid"))))</f>
        <v>&gt;= 1000</v>
      </c>
      <c r="O364" s="28" t="str">
        <f>TRIM(Table24[[#This Row],[Product]])</f>
        <v>Oatmeal Raisin</v>
      </c>
    </row>
    <row r="365" spans="1:15" x14ac:dyDescent="0.2">
      <c r="A365" s="21" t="s">
        <v>17</v>
      </c>
      <c r="B365" s="22" t="s">
        <v>11</v>
      </c>
      <c r="C365" s="23">
        <v>1683</v>
      </c>
      <c r="D365" s="24">
        <v>8415</v>
      </c>
      <c r="E365" s="24">
        <v>3702.6000000000004</v>
      </c>
      <c r="F365" s="24">
        <v>4712.3999999999996</v>
      </c>
      <c r="G365" s="24" t="str">
        <f>CONCATENATE(Table24[[#This Row],[Country]],Table24[[#This Row],[Product]],Table24[[#This Row],[Quantity]],Table24[[#This Row],[Revenue]],Table24[[#This Row],[Cost]])</f>
        <v>MalaysiaOatmeal Raisin168384153702.6</v>
      </c>
      <c r="H365" s="25">
        <f>VLOOKUP(Table24[[#This Row],[Column1]],'Raw Data'!A:H,8,FALSE)</f>
        <v>44013</v>
      </c>
      <c r="I365" s="26" t="str">
        <f>TEXT(Table24[[#This Row],[Date]],"yyyy/mm/dd")</f>
        <v>2020/07/01</v>
      </c>
      <c r="J365" s="26" t="str">
        <f>SUBSTITUTE(Table24[[#This Row],[Date Text]],"/","-")</f>
        <v>2020-07-01</v>
      </c>
      <c r="K365" s="27" t="str">
        <f>MID(Table24[[#This Row],[Date Text]],6,2)</f>
        <v>07</v>
      </c>
      <c r="L365" s="26" t="str">
        <f>UPPER(LEFT(Table24[[#This Row],[Country]],3))</f>
        <v>MAL</v>
      </c>
      <c r="M365" s="28" t="str">
        <f xml:space="preserve"> IF(Table24[[#This Row],[Profit]]&gt;=10000,"&gt;= 10000", IF(Table24[[#This Row],[Profit]]&gt;=5000,"&gt;=  5000",IF(Table24[[#This Row],[Profit]]&gt;=1000,"&gt;=  1000",IF(Table24[[#This Row],[Profit]]&lt;1000,"&lt;=  1000","Invalid"))))</f>
        <v>&gt;=  1000</v>
      </c>
      <c r="N365" s="28" t="str">
        <f xml:space="preserve"> IF(Table24[[#This Row],[Quantity]]&gt;=4000,"&gt;=  4000", IF(Table24[[#This Row],[Quantity]]&gt;=2000,"&gt;=  2000",IF(Table24[[#This Row],[Quantity]]&gt;=1000,"&gt;= 1000",IF(Table24[[#This Row],[Quantity]]&lt;=1000,"&lt;= 1000","Invalid"))))</f>
        <v>&gt;= 1000</v>
      </c>
      <c r="O365" s="28" t="str">
        <f>TRIM(Table24[[#This Row],[Product]])</f>
        <v>Oatmeal Raisin</v>
      </c>
    </row>
    <row r="366" spans="1:15" x14ac:dyDescent="0.2">
      <c r="A366" s="21" t="s">
        <v>17</v>
      </c>
      <c r="B366" s="22" t="s">
        <v>11</v>
      </c>
      <c r="C366" s="23">
        <v>1123</v>
      </c>
      <c r="D366" s="24">
        <v>5615</v>
      </c>
      <c r="E366" s="24">
        <v>2470.6000000000004</v>
      </c>
      <c r="F366" s="24">
        <v>3144.3999999999996</v>
      </c>
      <c r="G366" s="24" t="str">
        <f>CONCATENATE(Table24[[#This Row],[Country]],Table24[[#This Row],[Product]],Table24[[#This Row],[Quantity]],Table24[[#This Row],[Revenue]],Table24[[#This Row],[Cost]])</f>
        <v>MalaysiaOatmeal Raisin112356152470.6</v>
      </c>
      <c r="H366" s="25">
        <f>VLOOKUP(Table24[[#This Row],[Column1]],'Raw Data'!A:H,8,FALSE)</f>
        <v>44044</v>
      </c>
      <c r="I366" s="26" t="str">
        <f>TEXT(Table24[[#This Row],[Date]],"yyyy/mm/dd")</f>
        <v>2020/08/01</v>
      </c>
      <c r="J366" s="26" t="str">
        <f>SUBSTITUTE(Table24[[#This Row],[Date Text]],"/","-")</f>
        <v>2020-08-01</v>
      </c>
      <c r="K366" s="27" t="str">
        <f>MID(Table24[[#This Row],[Date Text]],6,2)</f>
        <v>08</v>
      </c>
      <c r="L366" s="26" t="str">
        <f>UPPER(LEFT(Table24[[#This Row],[Country]],3))</f>
        <v>MAL</v>
      </c>
      <c r="M366" s="28" t="str">
        <f xml:space="preserve"> IF(Table24[[#This Row],[Profit]]&gt;=10000,"&gt;= 10000", IF(Table24[[#This Row],[Profit]]&gt;=5000,"&gt;=  5000",IF(Table24[[#This Row],[Profit]]&gt;=1000,"&gt;=  1000",IF(Table24[[#This Row],[Profit]]&lt;1000,"&lt;=  1000","Invalid"))))</f>
        <v>&gt;=  1000</v>
      </c>
      <c r="N366" s="28" t="str">
        <f xml:space="preserve"> IF(Table24[[#This Row],[Quantity]]&gt;=4000,"&gt;=  4000", IF(Table24[[#This Row],[Quantity]]&gt;=2000,"&gt;=  2000",IF(Table24[[#This Row],[Quantity]]&gt;=1000,"&gt;= 1000",IF(Table24[[#This Row],[Quantity]]&lt;=1000,"&lt;= 1000","Invalid"))))</f>
        <v>&gt;= 1000</v>
      </c>
      <c r="O366" s="28" t="str">
        <f>TRIM(Table24[[#This Row],[Product]])</f>
        <v>Oatmeal Raisin</v>
      </c>
    </row>
    <row r="367" spans="1:15" x14ac:dyDescent="0.2">
      <c r="A367" s="21" t="s">
        <v>17</v>
      </c>
      <c r="B367" s="22" t="s">
        <v>11</v>
      </c>
      <c r="C367" s="23">
        <v>1679</v>
      </c>
      <c r="D367" s="24">
        <v>8395</v>
      </c>
      <c r="E367" s="24">
        <v>3693.8</v>
      </c>
      <c r="F367" s="24">
        <v>4701.2</v>
      </c>
      <c r="G367" s="24" t="str">
        <f>CONCATENATE(Table24[[#This Row],[Country]],Table24[[#This Row],[Product]],Table24[[#This Row],[Quantity]],Table24[[#This Row],[Revenue]],Table24[[#This Row],[Cost]])</f>
        <v>MalaysiaOatmeal Raisin167983953693.8</v>
      </c>
      <c r="H367" s="25">
        <f>VLOOKUP(Table24[[#This Row],[Column1]],'Raw Data'!A:H,8,FALSE)</f>
        <v>44075</v>
      </c>
      <c r="I367" s="26" t="str">
        <f>TEXT(Table24[[#This Row],[Date]],"yyyy/mm/dd")</f>
        <v>2020/09/01</v>
      </c>
      <c r="J367" s="26" t="str">
        <f>SUBSTITUTE(Table24[[#This Row],[Date Text]],"/","-")</f>
        <v>2020-09-01</v>
      </c>
      <c r="K367" s="27" t="str">
        <f>MID(Table24[[#This Row],[Date Text]],6,2)</f>
        <v>09</v>
      </c>
      <c r="L367" s="26" t="str">
        <f>UPPER(LEFT(Table24[[#This Row],[Country]],3))</f>
        <v>MAL</v>
      </c>
      <c r="M367" s="28" t="str">
        <f xml:space="preserve"> IF(Table24[[#This Row],[Profit]]&gt;=10000,"&gt;= 10000", IF(Table24[[#This Row],[Profit]]&gt;=5000,"&gt;=  5000",IF(Table24[[#This Row],[Profit]]&gt;=1000,"&gt;=  1000",IF(Table24[[#This Row],[Profit]]&lt;1000,"&lt;=  1000","Invalid"))))</f>
        <v>&gt;=  1000</v>
      </c>
      <c r="N367" s="28" t="str">
        <f xml:space="preserve"> IF(Table24[[#This Row],[Quantity]]&gt;=4000,"&gt;=  4000", IF(Table24[[#This Row],[Quantity]]&gt;=2000,"&gt;=  2000",IF(Table24[[#This Row],[Quantity]]&gt;=1000,"&gt;= 1000",IF(Table24[[#This Row],[Quantity]]&lt;=1000,"&lt;= 1000","Invalid"))))</f>
        <v>&gt;= 1000</v>
      </c>
      <c r="O367" s="28" t="str">
        <f>TRIM(Table24[[#This Row],[Product]])</f>
        <v>Oatmeal Raisin</v>
      </c>
    </row>
    <row r="368" spans="1:15" x14ac:dyDescent="0.2">
      <c r="A368" s="21" t="s">
        <v>17</v>
      </c>
      <c r="B368" s="22" t="s">
        <v>11</v>
      </c>
      <c r="C368" s="23">
        <v>2460</v>
      </c>
      <c r="D368" s="24">
        <v>12300</v>
      </c>
      <c r="E368" s="24">
        <v>5412</v>
      </c>
      <c r="F368" s="24">
        <v>6888</v>
      </c>
      <c r="G368" s="24" t="str">
        <f>CONCATENATE(Table24[[#This Row],[Country]],Table24[[#This Row],[Product]],Table24[[#This Row],[Quantity]],Table24[[#This Row],[Revenue]],Table24[[#This Row],[Cost]])</f>
        <v>MalaysiaOatmeal Raisin2460123005412</v>
      </c>
      <c r="H368" s="25">
        <f>VLOOKUP(Table24[[#This Row],[Column1]],'Raw Data'!A:H,8,FALSE)</f>
        <v>43983</v>
      </c>
      <c r="I368" s="26" t="str">
        <f>TEXT(Table24[[#This Row],[Date]],"yyyy/mm/dd")</f>
        <v>2020/06/01</v>
      </c>
      <c r="J368" s="26" t="str">
        <f>SUBSTITUTE(Table24[[#This Row],[Date Text]],"/","-")</f>
        <v>2020-06-01</v>
      </c>
      <c r="K368" s="27" t="str">
        <f>MID(Table24[[#This Row],[Date Text]],6,2)</f>
        <v>06</v>
      </c>
      <c r="L368" s="26" t="str">
        <f>UPPER(LEFT(Table24[[#This Row],[Country]],3))</f>
        <v>MAL</v>
      </c>
      <c r="M368" s="28" t="str">
        <f xml:space="preserve"> IF(Table24[[#This Row],[Profit]]&gt;=10000,"&gt;= 10000", IF(Table24[[#This Row],[Profit]]&gt;=5000,"&gt;=  5000",IF(Table24[[#This Row],[Profit]]&gt;=1000,"&gt;=  1000",IF(Table24[[#This Row],[Profit]]&lt;1000,"&lt;=  1000","Invalid"))))</f>
        <v>&gt;=  5000</v>
      </c>
      <c r="N368" s="28" t="str">
        <f xml:space="preserve"> IF(Table24[[#This Row],[Quantity]]&gt;=4000,"&gt;=  4000", IF(Table24[[#This Row],[Quantity]]&gt;=2000,"&gt;=  2000",IF(Table24[[#This Row],[Quantity]]&gt;=1000,"&gt;= 1000",IF(Table24[[#This Row],[Quantity]]&lt;=1000,"&lt;= 1000","Invalid"))))</f>
        <v>&gt;=  2000</v>
      </c>
      <c r="O368" s="28" t="str">
        <f>TRIM(Table24[[#This Row],[Product]])</f>
        <v>Oatmeal Raisin</v>
      </c>
    </row>
    <row r="369" spans="1:15" x14ac:dyDescent="0.2">
      <c r="A369" s="21" t="s">
        <v>17</v>
      </c>
      <c r="B369" s="22" t="s">
        <v>11</v>
      </c>
      <c r="C369" s="23">
        <v>635</v>
      </c>
      <c r="D369" s="24">
        <v>3175</v>
      </c>
      <c r="E369" s="24">
        <v>1397</v>
      </c>
      <c r="F369" s="24">
        <v>1778</v>
      </c>
      <c r="G369" s="24" t="str">
        <f>CONCATENATE(Table24[[#This Row],[Country]],Table24[[#This Row],[Product]],Table24[[#This Row],[Quantity]],Table24[[#This Row],[Revenue]],Table24[[#This Row],[Cost]])</f>
        <v>MalaysiaOatmeal Raisin63531751397</v>
      </c>
      <c r="H369" s="25">
        <f>VLOOKUP(Table24[[#This Row],[Column1]],'Raw Data'!A:H,8,FALSE)</f>
        <v>44166</v>
      </c>
      <c r="I369" s="26" t="str">
        <f>TEXT(Table24[[#This Row],[Date]],"yyyy/mm/dd")</f>
        <v>2020/12/01</v>
      </c>
      <c r="J369" s="26" t="str">
        <f>SUBSTITUTE(Table24[[#This Row],[Date Text]],"/","-")</f>
        <v>2020-12-01</v>
      </c>
      <c r="K369" s="27" t="str">
        <f>MID(Table24[[#This Row],[Date Text]],6,2)</f>
        <v>12</v>
      </c>
      <c r="L369" s="26" t="str">
        <f>UPPER(LEFT(Table24[[#This Row],[Country]],3))</f>
        <v>MAL</v>
      </c>
      <c r="M369" s="28" t="str">
        <f xml:space="preserve"> IF(Table24[[#This Row],[Profit]]&gt;=10000,"&gt;= 10000", IF(Table24[[#This Row],[Profit]]&gt;=5000,"&gt;=  5000",IF(Table24[[#This Row],[Profit]]&gt;=1000,"&gt;=  1000",IF(Table24[[#This Row],[Profit]]&lt;1000,"&lt;=  1000","Invalid"))))</f>
        <v>&gt;=  1000</v>
      </c>
      <c r="N369" s="28" t="str">
        <f xml:space="preserve"> IF(Table24[[#This Row],[Quantity]]&gt;=4000,"&gt;=  4000", IF(Table24[[#This Row],[Quantity]]&gt;=2000,"&gt;=  2000",IF(Table24[[#This Row],[Quantity]]&gt;=1000,"&gt;= 1000",IF(Table24[[#This Row],[Quantity]]&lt;=1000,"&lt;= 1000","Invalid"))))</f>
        <v>&lt;= 1000</v>
      </c>
      <c r="O369" s="28" t="str">
        <f>TRIM(Table24[[#This Row],[Product]])</f>
        <v>Oatmeal Raisin</v>
      </c>
    </row>
    <row r="370" spans="1:15" x14ac:dyDescent="0.2">
      <c r="A370" s="21" t="s">
        <v>17</v>
      </c>
      <c r="B370" s="22" t="s">
        <v>11</v>
      </c>
      <c r="C370" s="23">
        <v>1694</v>
      </c>
      <c r="D370" s="24">
        <v>8470</v>
      </c>
      <c r="E370" s="24">
        <v>3726.8</v>
      </c>
      <c r="F370" s="24">
        <v>4743.2</v>
      </c>
      <c r="G370" s="24" t="str">
        <f>CONCATENATE(Table24[[#This Row],[Country]],Table24[[#This Row],[Product]],Table24[[#This Row],[Quantity]],Table24[[#This Row],[Revenue]],Table24[[#This Row],[Cost]])</f>
        <v>MalaysiaOatmeal Raisin169484703726.8</v>
      </c>
      <c r="H370" s="25">
        <f>VLOOKUP(Table24[[#This Row],[Column1]],'Raw Data'!A:H,8,FALSE)</f>
        <v>44136</v>
      </c>
      <c r="I370" s="26" t="str">
        <f>TEXT(Table24[[#This Row],[Date]],"yyyy/mm/dd")</f>
        <v>2020/11/01</v>
      </c>
      <c r="J370" s="26" t="str">
        <f>SUBSTITUTE(Table24[[#This Row],[Date Text]],"/","-")</f>
        <v>2020-11-01</v>
      </c>
      <c r="K370" s="27" t="str">
        <f>MID(Table24[[#This Row],[Date Text]],6,2)</f>
        <v>11</v>
      </c>
      <c r="L370" s="26" t="str">
        <f>UPPER(LEFT(Table24[[#This Row],[Country]],3))</f>
        <v>MAL</v>
      </c>
      <c r="M370" s="28" t="str">
        <f xml:space="preserve"> IF(Table24[[#This Row],[Profit]]&gt;=10000,"&gt;= 10000", IF(Table24[[#This Row],[Profit]]&gt;=5000,"&gt;=  5000",IF(Table24[[#This Row],[Profit]]&gt;=1000,"&gt;=  1000",IF(Table24[[#This Row],[Profit]]&lt;1000,"&lt;=  1000","Invalid"))))</f>
        <v>&gt;=  1000</v>
      </c>
      <c r="N370" s="28" t="str">
        <f xml:space="preserve"> IF(Table24[[#This Row],[Quantity]]&gt;=4000,"&gt;=  4000", IF(Table24[[#This Row],[Quantity]]&gt;=2000,"&gt;=  2000",IF(Table24[[#This Row],[Quantity]]&gt;=1000,"&gt;= 1000",IF(Table24[[#This Row],[Quantity]]&lt;=1000,"&lt;= 1000","Invalid"))))</f>
        <v>&gt;= 1000</v>
      </c>
      <c r="O370" s="28" t="str">
        <f>TRIM(Table24[[#This Row],[Product]])</f>
        <v>Oatmeal Raisin</v>
      </c>
    </row>
    <row r="371" spans="1:15" x14ac:dyDescent="0.2">
      <c r="A371" s="21" t="s">
        <v>17</v>
      </c>
      <c r="B371" s="22" t="s">
        <v>11</v>
      </c>
      <c r="C371" s="23">
        <v>1038</v>
      </c>
      <c r="D371" s="24">
        <v>5190</v>
      </c>
      <c r="E371" s="24">
        <v>2283.6000000000004</v>
      </c>
      <c r="F371" s="24">
        <v>2906.3999999999996</v>
      </c>
      <c r="G371" s="24" t="str">
        <f>CONCATENATE(Table24[[#This Row],[Country]],Table24[[#This Row],[Product]],Table24[[#This Row],[Quantity]],Table24[[#This Row],[Revenue]],Table24[[#This Row],[Cost]])</f>
        <v>MalaysiaOatmeal Raisin103851902283.6</v>
      </c>
      <c r="H371" s="25">
        <f>VLOOKUP(Table24[[#This Row],[Column1]],'Raw Data'!A:H,8,FALSE)</f>
        <v>43983</v>
      </c>
      <c r="I371" s="26" t="str">
        <f>TEXT(Table24[[#This Row],[Date]],"yyyy/mm/dd")</f>
        <v>2020/06/01</v>
      </c>
      <c r="J371" s="26" t="str">
        <f>SUBSTITUTE(Table24[[#This Row],[Date Text]],"/","-")</f>
        <v>2020-06-01</v>
      </c>
      <c r="K371" s="27" t="str">
        <f>MID(Table24[[#This Row],[Date Text]],6,2)</f>
        <v>06</v>
      </c>
      <c r="L371" s="26" t="str">
        <f>UPPER(LEFT(Table24[[#This Row],[Country]],3))</f>
        <v>MAL</v>
      </c>
      <c r="M371" s="28" t="str">
        <f xml:space="preserve"> IF(Table24[[#This Row],[Profit]]&gt;=10000,"&gt;= 10000", IF(Table24[[#This Row],[Profit]]&gt;=5000,"&gt;=  5000",IF(Table24[[#This Row],[Profit]]&gt;=1000,"&gt;=  1000",IF(Table24[[#This Row],[Profit]]&lt;1000,"&lt;=  1000","Invalid"))))</f>
        <v>&gt;=  1000</v>
      </c>
      <c r="N371" s="28" t="str">
        <f xml:space="preserve"> IF(Table24[[#This Row],[Quantity]]&gt;=4000,"&gt;=  4000", IF(Table24[[#This Row],[Quantity]]&gt;=2000,"&gt;=  2000",IF(Table24[[#This Row],[Quantity]]&gt;=1000,"&gt;= 1000",IF(Table24[[#This Row],[Quantity]]&lt;=1000,"&lt;= 1000","Invalid"))))</f>
        <v>&gt;= 1000</v>
      </c>
      <c r="O371" s="28" t="str">
        <f>TRIM(Table24[[#This Row],[Product]])</f>
        <v>Oatmeal Raisin</v>
      </c>
    </row>
    <row r="372" spans="1:15" x14ac:dyDescent="0.2">
      <c r="A372" s="21" t="s">
        <v>17</v>
      </c>
      <c r="B372" s="22" t="s">
        <v>11</v>
      </c>
      <c r="C372" s="23">
        <v>2039</v>
      </c>
      <c r="D372" s="24">
        <v>10195</v>
      </c>
      <c r="E372" s="24">
        <v>4485.8</v>
      </c>
      <c r="F372" s="24">
        <v>5709.2</v>
      </c>
      <c r="G372" s="24" t="str">
        <f>CONCATENATE(Table24[[#This Row],[Country]],Table24[[#This Row],[Product]],Table24[[#This Row],[Quantity]],Table24[[#This Row],[Revenue]],Table24[[#This Row],[Cost]])</f>
        <v>MalaysiaOatmeal Raisin2039101954485.8</v>
      </c>
      <c r="H372" s="25">
        <f>VLOOKUP(Table24[[#This Row],[Column1]],'Raw Data'!A:H,8,FALSE)</f>
        <v>43952</v>
      </c>
      <c r="I372" s="26" t="str">
        <f>TEXT(Table24[[#This Row],[Date]],"yyyy/mm/dd")</f>
        <v>2020/05/01</v>
      </c>
      <c r="J372" s="26" t="str">
        <f>SUBSTITUTE(Table24[[#This Row],[Date Text]],"/","-")</f>
        <v>2020-05-01</v>
      </c>
      <c r="K372" s="27" t="str">
        <f>MID(Table24[[#This Row],[Date Text]],6,2)</f>
        <v>05</v>
      </c>
      <c r="L372" s="26" t="str">
        <f>UPPER(LEFT(Table24[[#This Row],[Country]],3))</f>
        <v>MAL</v>
      </c>
      <c r="M372" s="28" t="str">
        <f xml:space="preserve"> IF(Table24[[#This Row],[Profit]]&gt;=10000,"&gt;= 10000", IF(Table24[[#This Row],[Profit]]&gt;=5000,"&gt;=  5000",IF(Table24[[#This Row],[Profit]]&gt;=1000,"&gt;=  1000",IF(Table24[[#This Row],[Profit]]&lt;1000,"&lt;=  1000","Invalid"))))</f>
        <v>&gt;=  5000</v>
      </c>
      <c r="N372" s="28" t="str">
        <f xml:space="preserve"> IF(Table24[[#This Row],[Quantity]]&gt;=4000,"&gt;=  4000", IF(Table24[[#This Row],[Quantity]]&gt;=2000,"&gt;=  2000",IF(Table24[[#This Row],[Quantity]]&gt;=1000,"&gt;= 1000",IF(Table24[[#This Row],[Quantity]]&lt;=1000,"&lt;= 1000","Invalid"))))</f>
        <v>&gt;=  2000</v>
      </c>
      <c r="O372" s="28" t="str">
        <f>TRIM(Table24[[#This Row],[Product]])</f>
        <v>Oatmeal Raisin</v>
      </c>
    </row>
    <row r="373" spans="1:15" x14ac:dyDescent="0.2">
      <c r="A373" s="21" t="s">
        <v>17</v>
      </c>
      <c r="B373" s="22" t="s">
        <v>11</v>
      </c>
      <c r="C373" s="23">
        <v>2629</v>
      </c>
      <c r="D373" s="24">
        <v>13145</v>
      </c>
      <c r="E373" s="24">
        <v>5783.8</v>
      </c>
      <c r="F373" s="24">
        <v>7361.2</v>
      </c>
      <c r="G373" s="24" t="str">
        <f>CONCATENATE(Table24[[#This Row],[Country]],Table24[[#This Row],[Product]],Table24[[#This Row],[Quantity]],Table24[[#This Row],[Revenue]],Table24[[#This Row],[Cost]])</f>
        <v>MalaysiaOatmeal Raisin2629131455783.8</v>
      </c>
      <c r="H373" s="25">
        <f>VLOOKUP(Table24[[#This Row],[Column1]],'Raw Data'!A:H,8,FALSE)</f>
        <v>43831</v>
      </c>
      <c r="I373" s="26" t="str">
        <f>TEXT(Table24[[#This Row],[Date]],"yyyy/mm/dd")</f>
        <v>2020/01/01</v>
      </c>
      <c r="J373" s="26" t="str">
        <f>SUBSTITUTE(Table24[[#This Row],[Date Text]],"/","-")</f>
        <v>2020-01-01</v>
      </c>
      <c r="K373" s="27" t="str">
        <f>MID(Table24[[#This Row],[Date Text]],6,2)</f>
        <v>01</v>
      </c>
      <c r="L373" s="26" t="str">
        <f>UPPER(LEFT(Table24[[#This Row],[Country]],3))</f>
        <v>MAL</v>
      </c>
      <c r="M373" s="28" t="str">
        <f xml:space="preserve"> IF(Table24[[#This Row],[Profit]]&gt;=10000,"&gt;= 10000", IF(Table24[[#This Row],[Profit]]&gt;=5000,"&gt;=  5000",IF(Table24[[#This Row],[Profit]]&gt;=1000,"&gt;=  1000",IF(Table24[[#This Row],[Profit]]&lt;1000,"&lt;=  1000","Invalid"))))</f>
        <v>&gt;=  5000</v>
      </c>
      <c r="N373" s="28" t="str">
        <f xml:space="preserve"> IF(Table24[[#This Row],[Quantity]]&gt;=4000,"&gt;=  4000", IF(Table24[[#This Row],[Quantity]]&gt;=2000,"&gt;=  2000",IF(Table24[[#This Row],[Quantity]]&gt;=1000,"&gt;= 1000",IF(Table24[[#This Row],[Quantity]]&lt;=1000,"&lt;= 1000","Invalid"))))</f>
        <v>&gt;=  2000</v>
      </c>
      <c r="O373" s="28" t="str">
        <f>TRIM(Table24[[#This Row],[Product]])</f>
        <v>Oatmeal Raisin</v>
      </c>
    </row>
    <row r="374" spans="1:15" x14ac:dyDescent="0.2">
      <c r="A374" s="21" t="s">
        <v>17</v>
      </c>
      <c r="B374" s="22" t="s">
        <v>11</v>
      </c>
      <c r="C374" s="23">
        <v>2157</v>
      </c>
      <c r="D374" s="24">
        <v>10785</v>
      </c>
      <c r="E374" s="24">
        <v>4745.4000000000005</v>
      </c>
      <c r="F374" s="24">
        <v>6039.5999999999995</v>
      </c>
      <c r="G374" s="24" t="str">
        <f>CONCATENATE(Table24[[#This Row],[Country]],Table24[[#This Row],[Product]],Table24[[#This Row],[Quantity]],Table24[[#This Row],[Revenue]],Table24[[#This Row],[Cost]])</f>
        <v>MalaysiaOatmeal Raisin2157107854745.4</v>
      </c>
      <c r="H374" s="25">
        <f>VLOOKUP(Table24[[#This Row],[Column1]],'Raw Data'!A:H,8,FALSE)</f>
        <v>44166</v>
      </c>
      <c r="I374" s="26" t="str">
        <f>TEXT(Table24[[#This Row],[Date]],"yyyy/mm/dd")</f>
        <v>2020/12/01</v>
      </c>
      <c r="J374" s="26" t="str">
        <f>SUBSTITUTE(Table24[[#This Row],[Date Text]],"/","-")</f>
        <v>2020-12-01</v>
      </c>
      <c r="K374" s="27" t="str">
        <f>MID(Table24[[#This Row],[Date Text]],6,2)</f>
        <v>12</v>
      </c>
      <c r="L374" s="26" t="str">
        <f>UPPER(LEFT(Table24[[#This Row],[Country]],3))</f>
        <v>MAL</v>
      </c>
      <c r="M374" s="28" t="str">
        <f xml:space="preserve"> IF(Table24[[#This Row],[Profit]]&gt;=10000,"&gt;= 10000", IF(Table24[[#This Row],[Profit]]&gt;=5000,"&gt;=  5000",IF(Table24[[#This Row],[Profit]]&gt;=1000,"&gt;=  1000",IF(Table24[[#This Row],[Profit]]&lt;1000,"&lt;=  1000","Invalid"))))</f>
        <v>&gt;=  5000</v>
      </c>
      <c r="N374" s="28" t="str">
        <f xml:space="preserve"> IF(Table24[[#This Row],[Quantity]]&gt;=4000,"&gt;=  4000", IF(Table24[[#This Row],[Quantity]]&gt;=2000,"&gt;=  2000",IF(Table24[[#This Row],[Quantity]]&gt;=1000,"&gt;= 1000",IF(Table24[[#This Row],[Quantity]]&lt;=1000,"&lt;= 1000","Invalid"))))</f>
        <v>&gt;=  2000</v>
      </c>
      <c r="O374" s="28" t="str">
        <f>TRIM(Table24[[#This Row],[Product]])</f>
        <v>Oatmeal Raisin</v>
      </c>
    </row>
    <row r="375" spans="1:15" x14ac:dyDescent="0.2">
      <c r="A375" s="21" t="s">
        <v>17</v>
      </c>
      <c r="B375" s="22" t="s">
        <v>11</v>
      </c>
      <c r="C375" s="23">
        <v>410</v>
      </c>
      <c r="D375" s="24">
        <v>2050</v>
      </c>
      <c r="E375" s="24">
        <v>902.00000000000011</v>
      </c>
      <c r="F375" s="24">
        <v>1148</v>
      </c>
      <c r="G375" s="24" t="str">
        <f>CONCATENATE(Table24[[#This Row],[Country]],Table24[[#This Row],[Product]],Table24[[#This Row],[Quantity]],Table24[[#This Row],[Revenue]],Table24[[#This Row],[Cost]])</f>
        <v>MalaysiaOatmeal Raisin4102050902</v>
      </c>
      <c r="H375" s="25">
        <f>VLOOKUP(Table24[[#This Row],[Column1]],'Raw Data'!A:H,8,FALSE)</f>
        <v>44105</v>
      </c>
      <c r="I375" s="26" t="str">
        <f>TEXT(Table24[[#This Row],[Date]],"yyyy/mm/dd")</f>
        <v>2020/10/01</v>
      </c>
      <c r="J375" s="26" t="str">
        <f>SUBSTITUTE(Table24[[#This Row],[Date Text]],"/","-")</f>
        <v>2020-10-01</v>
      </c>
      <c r="K375" s="27" t="str">
        <f>MID(Table24[[#This Row],[Date Text]],6,2)</f>
        <v>10</v>
      </c>
      <c r="L375" s="26" t="str">
        <f>UPPER(LEFT(Table24[[#This Row],[Country]],3))</f>
        <v>MAL</v>
      </c>
      <c r="M375" s="28" t="str">
        <f xml:space="preserve"> IF(Table24[[#This Row],[Profit]]&gt;=10000,"&gt;= 10000", IF(Table24[[#This Row],[Profit]]&gt;=5000,"&gt;=  5000",IF(Table24[[#This Row],[Profit]]&gt;=1000,"&gt;=  1000",IF(Table24[[#This Row],[Profit]]&lt;1000,"&lt;=  1000","Invalid"))))</f>
        <v>&gt;=  1000</v>
      </c>
      <c r="N375" s="28" t="str">
        <f xml:space="preserve"> IF(Table24[[#This Row],[Quantity]]&gt;=4000,"&gt;=  4000", IF(Table24[[#This Row],[Quantity]]&gt;=2000,"&gt;=  2000",IF(Table24[[#This Row],[Quantity]]&gt;=1000,"&gt;= 1000",IF(Table24[[#This Row],[Quantity]]&lt;=1000,"&lt;= 1000","Invalid"))))</f>
        <v>&lt;= 1000</v>
      </c>
      <c r="O375" s="28" t="str">
        <f>TRIM(Table24[[#This Row],[Product]])</f>
        <v>Oatmeal Raisin</v>
      </c>
    </row>
    <row r="376" spans="1:15" x14ac:dyDescent="0.2">
      <c r="A376" s="21" t="s">
        <v>17</v>
      </c>
      <c r="B376" s="22" t="s">
        <v>11</v>
      </c>
      <c r="C376" s="23">
        <v>546</v>
      </c>
      <c r="D376" s="24">
        <v>2730</v>
      </c>
      <c r="E376" s="24">
        <v>1201.2</v>
      </c>
      <c r="F376" s="24">
        <v>1528.8</v>
      </c>
      <c r="G376" s="24" t="str">
        <f>CONCATENATE(Table24[[#This Row],[Country]],Table24[[#This Row],[Product]],Table24[[#This Row],[Quantity]],Table24[[#This Row],[Revenue]],Table24[[#This Row],[Cost]])</f>
        <v>MalaysiaOatmeal Raisin54627301201.2</v>
      </c>
      <c r="H376" s="25">
        <f>VLOOKUP(Table24[[#This Row],[Column1]],'Raw Data'!A:H,8,FALSE)</f>
        <v>44105</v>
      </c>
      <c r="I376" s="26" t="str">
        <f>TEXT(Table24[[#This Row],[Date]],"yyyy/mm/dd")</f>
        <v>2020/10/01</v>
      </c>
      <c r="J376" s="26" t="str">
        <f>SUBSTITUTE(Table24[[#This Row],[Date Text]],"/","-")</f>
        <v>2020-10-01</v>
      </c>
      <c r="K376" s="27" t="str">
        <f>MID(Table24[[#This Row],[Date Text]],6,2)</f>
        <v>10</v>
      </c>
      <c r="L376" s="26" t="str">
        <f>UPPER(LEFT(Table24[[#This Row],[Country]],3))</f>
        <v>MAL</v>
      </c>
      <c r="M376" s="28" t="str">
        <f xml:space="preserve"> IF(Table24[[#This Row],[Profit]]&gt;=10000,"&gt;= 10000", IF(Table24[[#This Row],[Profit]]&gt;=5000,"&gt;=  5000",IF(Table24[[#This Row],[Profit]]&gt;=1000,"&gt;=  1000",IF(Table24[[#This Row],[Profit]]&lt;1000,"&lt;=  1000","Invalid"))))</f>
        <v>&gt;=  1000</v>
      </c>
      <c r="N376" s="28" t="str">
        <f xml:space="preserve"> IF(Table24[[#This Row],[Quantity]]&gt;=4000,"&gt;=  4000", IF(Table24[[#This Row],[Quantity]]&gt;=2000,"&gt;=  2000",IF(Table24[[#This Row],[Quantity]]&gt;=1000,"&gt;= 1000",IF(Table24[[#This Row],[Quantity]]&lt;=1000,"&lt;= 1000","Invalid"))))</f>
        <v>&lt;= 1000</v>
      </c>
      <c r="O376" s="28" t="str">
        <f>TRIM(Table24[[#This Row],[Product]])</f>
        <v>Oatmeal Raisin</v>
      </c>
    </row>
    <row r="377" spans="1:15" x14ac:dyDescent="0.2">
      <c r="A377" s="21" t="s">
        <v>17</v>
      </c>
      <c r="B377" s="22" t="s">
        <v>12</v>
      </c>
      <c r="C377" s="23">
        <v>2470</v>
      </c>
      <c r="D377" s="24">
        <v>9880</v>
      </c>
      <c r="E377" s="24">
        <v>3705</v>
      </c>
      <c r="F377" s="24">
        <v>6175</v>
      </c>
      <c r="G377" s="24" t="str">
        <f>CONCATENATE(Table24[[#This Row],[Country]],Table24[[#This Row],[Product]],Table24[[#This Row],[Quantity]],Table24[[#This Row],[Revenue]],Table24[[#This Row],[Cost]])</f>
        <v>MalaysiaSnickerdoodle247098803705</v>
      </c>
      <c r="H377" s="25">
        <f>VLOOKUP(Table24[[#This Row],[Column1]],'Raw Data'!A:H,8,FALSE)</f>
        <v>43983</v>
      </c>
      <c r="I377" s="26" t="str">
        <f>TEXT(Table24[[#This Row],[Date]],"yyyy/mm/dd")</f>
        <v>2020/06/01</v>
      </c>
      <c r="J377" s="26" t="str">
        <f>SUBSTITUTE(Table24[[#This Row],[Date Text]],"/","-")</f>
        <v>2020-06-01</v>
      </c>
      <c r="K377" s="27" t="str">
        <f>MID(Table24[[#This Row],[Date Text]],6,2)</f>
        <v>06</v>
      </c>
      <c r="L377" s="26" t="str">
        <f>UPPER(LEFT(Table24[[#This Row],[Country]],3))</f>
        <v>MAL</v>
      </c>
      <c r="M377" s="28" t="str">
        <f xml:space="preserve"> IF(Table24[[#This Row],[Profit]]&gt;=10000,"&gt;= 10000", IF(Table24[[#This Row],[Profit]]&gt;=5000,"&gt;=  5000",IF(Table24[[#This Row],[Profit]]&gt;=1000,"&gt;=  1000",IF(Table24[[#This Row],[Profit]]&lt;1000,"&lt;=  1000","Invalid"))))</f>
        <v>&gt;=  5000</v>
      </c>
      <c r="N377" s="28" t="str">
        <f xml:space="preserve"> IF(Table24[[#This Row],[Quantity]]&gt;=4000,"&gt;=  4000", IF(Table24[[#This Row],[Quantity]]&gt;=2000,"&gt;=  2000",IF(Table24[[#This Row],[Quantity]]&gt;=1000,"&gt;= 1000",IF(Table24[[#This Row],[Quantity]]&lt;=1000,"&lt;= 1000","Invalid"))))</f>
        <v>&gt;=  2000</v>
      </c>
      <c r="O377" s="28" t="str">
        <f>TRIM(Table24[[#This Row],[Product]])</f>
        <v>Snickerdoodle</v>
      </c>
    </row>
    <row r="378" spans="1:15" x14ac:dyDescent="0.2">
      <c r="A378" s="21" t="s">
        <v>17</v>
      </c>
      <c r="B378" s="22" t="s">
        <v>12</v>
      </c>
      <c r="C378" s="23">
        <v>1210</v>
      </c>
      <c r="D378" s="24">
        <v>4840</v>
      </c>
      <c r="E378" s="24">
        <v>1815</v>
      </c>
      <c r="F378" s="24">
        <v>3025</v>
      </c>
      <c r="G378" s="24" t="str">
        <f>CONCATENATE(Table24[[#This Row],[Country]],Table24[[#This Row],[Product]],Table24[[#This Row],[Quantity]],Table24[[#This Row],[Revenue]],Table24[[#This Row],[Cost]])</f>
        <v>MalaysiaSnickerdoodle121048401815</v>
      </c>
      <c r="H378" s="25">
        <f>VLOOKUP(Table24[[#This Row],[Column1]],'Raw Data'!A:H,8,FALSE)</f>
        <v>43891</v>
      </c>
      <c r="I378" s="26" t="str">
        <f>TEXT(Table24[[#This Row],[Date]],"yyyy/mm/dd")</f>
        <v>2020/03/01</v>
      </c>
      <c r="J378" s="26" t="str">
        <f>SUBSTITUTE(Table24[[#This Row],[Date Text]],"/","-")</f>
        <v>2020-03-01</v>
      </c>
      <c r="K378" s="27" t="str">
        <f>MID(Table24[[#This Row],[Date Text]],6,2)</f>
        <v>03</v>
      </c>
      <c r="L378" s="26" t="str">
        <f>UPPER(LEFT(Table24[[#This Row],[Country]],3))</f>
        <v>MAL</v>
      </c>
      <c r="M378" s="28" t="str">
        <f xml:space="preserve"> IF(Table24[[#This Row],[Profit]]&gt;=10000,"&gt;= 10000", IF(Table24[[#This Row],[Profit]]&gt;=5000,"&gt;=  5000",IF(Table24[[#This Row],[Profit]]&gt;=1000,"&gt;=  1000",IF(Table24[[#This Row],[Profit]]&lt;1000,"&lt;=  1000","Invalid"))))</f>
        <v>&gt;=  1000</v>
      </c>
      <c r="N378" s="28" t="str">
        <f xml:space="preserve"> IF(Table24[[#This Row],[Quantity]]&gt;=4000,"&gt;=  4000", IF(Table24[[#This Row],[Quantity]]&gt;=2000,"&gt;=  2000",IF(Table24[[#This Row],[Quantity]]&gt;=1000,"&gt;= 1000",IF(Table24[[#This Row],[Quantity]]&lt;=1000,"&lt;= 1000","Invalid"))))</f>
        <v>&gt;= 1000</v>
      </c>
      <c r="O378" s="28" t="str">
        <f>TRIM(Table24[[#This Row],[Product]])</f>
        <v>Snickerdoodle</v>
      </c>
    </row>
    <row r="379" spans="1:15" x14ac:dyDescent="0.2">
      <c r="A379" s="21" t="s">
        <v>17</v>
      </c>
      <c r="B379" s="22" t="s">
        <v>12</v>
      </c>
      <c r="C379" s="23">
        <v>1397</v>
      </c>
      <c r="D379" s="24">
        <v>5588</v>
      </c>
      <c r="E379" s="24">
        <v>2095.5</v>
      </c>
      <c r="F379" s="24">
        <v>3492.5</v>
      </c>
      <c r="G379" s="24" t="str">
        <f>CONCATENATE(Table24[[#This Row],[Country]],Table24[[#This Row],[Product]],Table24[[#This Row],[Quantity]],Table24[[#This Row],[Revenue]],Table24[[#This Row],[Cost]])</f>
        <v>MalaysiaSnickerdoodle139755882095.5</v>
      </c>
      <c r="H379" s="25">
        <f>VLOOKUP(Table24[[#This Row],[Column1]],'Raw Data'!A:H,8,FALSE)</f>
        <v>44105</v>
      </c>
      <c r="I379" s="26" t="str">
        <f>TEXT(Table24[[#This Row],[Date]],"yyyy/mm/dd")</f>
        <v>2020/10/01</v>
      </c>
      <c r="J379" s="26" t="str">
        <f>SUBSTITUTE(Table24[[#This Row],[Date Text]],"/","-")</f>
        <v>2020-10-01</v>
      </c>
      <c r="K379" s="27" t="str">
        <f>MID(Table24[[#This Row],[Date Text]],6,2)</f>
        <v>10</v>
      </c>
      <c r="L379" s="26" t="str">
        <f>UPPER(LEFT(Table24[[#This Row],[Country]],3))</f>
        <v>MAL</v>
      </c>
      <c r="M379" s="28" t="str">
        <f xml:space="preserve"> IF(Table24[[#This Row],[Profit]]&gt;=10000,"&gt;= 10000", IF(Table24[[#This Row],[Profit]]&gt;=5000,"&gt;=  5000",IF(Table24[[#This Row],[Profit]]&gt;=1000,"&gt;=  1000",IF(Table24[[#This Row],[Profit]]&lt;1000,"&lt;=  1000","Invalid"))))</f>
        <v>&gt;=  1000</v>
      </c>
      <c r="N379" s="28" t="str">
        <f xml:space="preserve"> IF(Table24[[#This Row],[Quantity]]&gt;=4000,"&gt;=  4000", IF(Table24[[#This Row],[Quantity]]&gt;=2000,"&gt;=  2000",IF(Table24[[#This Row],[Quantity]]&gt;=1000,"&gt;= 1000",IF(Table24[[#This Row],[Quantity]]&lt;=1000,"&lt;= 1000","Invalid"))))</f>
        <v>&gt;= 1000</v>
      </c>
      <c r="O379" s="28" t="str">
        <f>TRIM(Table24[[#This Row],[Product]])</f>
        <v>Snickerdoodle</v>
      </c>
    </row>
    <row r="380" spans="1:15" x14ac:dyDescent="0.2">
      <c r="A380" s="21" t="s">
        <v>17</v>
      </c>
      <c r="B380" s="22" t="s">
        <v>12</v>
      </c>
      <c r="C380" s="23">
        <v>2791</v>
      </c>
      <c r="D380" s="24">
        <v>11164</v>
      </c>
      <c r="E380" s="24">
        <v>4186.5</v>
      </c>
      <c r="F380" s="24">
        <v>6977.5</v>
      </c>
      <c r="G380" s="24" t="str">
        <f>CONCATENATE(Table24[[#This Row],[Country]],Table24[[#This Row],[Product]],Table24[[#This Row],[Quantity]],Table24[[#This Row],[Revenue]],Table24[[#This Row],[Cost]])</f>
        <v>MalaysiaSnickerdoodle2791111644186.5</v>
      </c>
      <c r="H380" s="25">
        <f>VLOOKUP(Table24[[#This Row],[Column1]],'Raw Data'!A:H,8,FALSE)</f>
        <v>44136</v>
      </c>
      <c r="I380" s="26" t="str">
        <f>TEXT(Table24[[#This Row],[Date]],"yyyy/mm/dd")</f>
        <v>2020/11/01</v>
      </c>
      <c r="J380" s="26" t="str">
        <f>SUBSTITUTE(Table24[[#This Row],[Date Text]],"/","-")</f>
        <v>2020-11-01</v>
      </c>
      <c r="K380" s="27" t="str">
        <f>MID(Table24[[#This Row],[Date Text]],6,2)</f>
        <v>11</v>
      </c>
      <c r="L380" s="26" t="str">
        <f>UPPER(LEFT(Table24[[#This Row],[Country]],3))</f>
        <v>MAL</v>
      </c>
      <c r="M380" s="28" t="str">
        <f xml:space="preserve"> IF(Table24[[#This Row],[Profit]]&gt;=10000,"&gt;= 10000", IF(Table24[[#This Row],[Profit]]&gt;=5000,"&gt;=  5000",IF(Table24[[#This Row],[Profit]]&gt;=1000,"&gt;=  1000",IF(Table24[[#This Row],[Profit]]&lt;1000,"&lt;=  1000","Invalid"))))</f>
        <v>&gt;=  5000</v>
      </c>
      <c r="N380" s="28" t="str">
        <f xml:space="preserve"> IF(Table24[[#This Row],[Quantity]]&gt;=4000,"&gt;=  4000", IF(Table24[[#This Row],[Quantity]]&gt;=2000,"&gt;=  2000",IF(Table24[[#This Row],[Quantity]]&gt;=1000,"&gt;= 1000",IF(Table24[[#This Row],[Quantity]]&lt;=1000,"&lt;= 1000","Invalid"))))</f>
        <v>&gt;=  2000</v>
      </c>
      <c r="O380" s="28" t="str">
        <f>TRIM(Table24[[#This Row],[Product]])</f>
        <v>Snickerdoodle</v>
      </c>
    </row>
    <row r="381" spans="1:15" x14ac:dyDescent="0.2">
      <c r="A381" s="21" t="s">
        <v>17</v>
      </c>
      <c r="B381" s="22" t="s">
        <v>12</v>
      </c>
      <c r="C381" s="23">
        <v>562</v>
      </c>
      <c r="D381" s="24">
        <v>2248</v>
      </c>
      <c r="E381" s="24">
        <v>843</v>
      </c>
      <c r="F381" s="24">
        <v>1405</v>
      </c>
      <c r="G381" s="24" t="str">
        <f>CONCATENATE(Table24[[#This Row],[Country]],Table24[[#This Row],[Product]],Table24[[#This Row],[Quantity]],Table24[[#This Row],[Revenue]],Table24[[#This Row],[Cost]])</f>
        <v>MalaysiaSnickerdoodle5622248843</v>
      </c>
      <c r="H381" s="25">
        <f>VLOOKUP(Table24[[#This Row],[Column1]],'Raw Data'!A:H,8,FALSE)</f>
        <v>44075</v>
      </c>
      <c r="I381" s="26" t="str">
        <f>TEXT(Table24[[#This Row],[Date]],"yyyy/mm/dd")</f>
        <v>2020/09/01</v>
      </c>
      <c r="J381" s="26" t="str">
        <f>SUBSTITUTE(Table24[[#This Row],[Date Text]],"/","-")</f>
        <v>2020-09-01</v>
      </c>
      <c r="K381" s="27" t="str">
        <f>MID(Table24[[#This Row],[Date Text]],6,2)</f>
        <v>09</v>
      </c>
      <c r="L381" s="26" t="str">
        <f>UPPER(LEFT(Table24[[#This Row],[Country]],3))</f>
        <v>MAL</v>
      </c>
      <c r="M381" s="28" t="str">
        <f xml:space="preserve"> IF(Table24[[#This Row],[Profit]]&gt;=10000,"&gt;= 10000", IF(Table24[[#This Row],[Profit]]&gt;=5000,"&gt;=  5000",IF(Table24[[#This Row],[Profit]]&gt;=1000,"&gt;=  1000",IF(Table24[[#This Row],[Profit]]&lt;1000,"&lt;=  1000","Invalid"))))</f>
        <v>&gt;=  1000</v>
      </c>
      <c r="N381" s="28" t="str">
        <f xml:space="preserve"> IF(Table24[[#This Row],[Quantity]]&gt;=4000,"&gt;=  4000", IF(Table24[[#This Row],[Quantity]]&gt;=2000,"&gt;=  2000",IF(Table24[[#This Row],[Quantity]]&gt;=1000,"&gt;= 1000",IF(Table24[[#This Row],[Quantity]]&lt;=1000,"&lt;= 1000","Invalid"))))</f>
        <v>&lt;= 1000</v>
      </c>
      <c r="O381" s="28" t="str">
        <f>TRIM(Table24[[#This Row],[Product]])</f>
        <v>Snickerdoodle</v>
      </c>
    </row>
    <row r="382" spans="1:15" x14ac:dyDescent="0.2">
      <c r="A382" s="21" t="s">
        <v>17</v>
      </c>
      <c r="B382" s="22" t="s">
        <v>12</v>
      </c>
      <c r="C382" s="23">
        <v>727</v>
      </c>
      <c r="D382" s="24">
        <v>2908</v>
      </c>
      <c r="E382" s="24">
        <v>1090.5</v>
      </c>
      <c r="F382" s="24">
        <v>1817.5</v>
      </c>
      <c r="G382" s="24" t="str">
        <f>CONCATENATE(Table24[[#This Row],[Country]],Table24[[#This Row],[Product]],Table24[[#This Row],[Quantity]],Table24[[#This Row],[Revenue]],Table24[[#This Row],[Cost]])</f>
        <v>MalaysiaSnickerdoodle72729081090.5</v>
      </c>
      <c r="H382" s="25">
        <f>VLOOKUP(Table24[[#This Row],[Column1]],'Raw Data'!A:H,8,FALSE)</f>
        <v>43862</v>
      </c>
      <c r="I382" s="26" t="str">
        <f>TEXT(Table24[[#This Row],[Date]],"yyyy/mm/dd")</f>
        <v>2020/02/01</v>
      </c>
      <c r="J382" s="26" t="str">
        <f>SUBSTITUTE(Table24[[#This Row],[Date Text]],"/","-")</f>
        <v>2020-02-01</v>
      </c>
      <c r="K382" s="27" t="str">
        <f>MID(Table24[[#This Row],[Date Text]],6,2)</f>
        <v>02</v>
      </c>
      <c r="L382" s="26" t="str">
        <f>UPPER(LEFT(Table24[[#This Row],[Country]],3))</f>
        <v>MAL</v>
      </c>
      <c r="M382" s="28" t="str">
        <f xml:space="preserve"> IF(Table24[[#This Row],[Profit]]&gt;=10000,"&gt;= 10000", IF(Table24[[#This Row],[Profit]]&gt;=5000,"&gt;=  5000",IF(Table24[[#This Row],[Profit]]&gt;=1000,"&gt;=  1000",IF(Table24[[#This Row],[Profit]]&lt;1000,"&lt;=  1000","Invalid"))))</f>
        <v>&gt;=  1000</v>
      </c>
      <c r="N382" s="28" t="str">
        <f xml:space="preserve"> IF(Table24[[#This Row],[Quantity]]&gt;=4000,"&gt;=  4000", IF(Table24[[#This Row],[Quantity]]&gt;=2000,"&gt;=  2000",IF(Table24[[#This Row],[Quantity]]&gt;=1000,"&gt;= 1000",IF(Table24[[#This Row],[Quantity]]&lt;=1000,"&lt;= 1000","Invalid"))))</f>
        <v>&lt;= 1000</v>
      </c>
      <c r="O382" s="28" t="str">
        <f>TRIM(Table24[[#This Row],[Product]])</f>
        <v>Snickerdoodle</v>
      </c>
    </row>
    <row r="383" spans="1:15" x14ac:dyDescent="0.2">
      <c r="A383" s="21" t="s">
        <v>17</v>
      </c>
      <c r="B383" s="22" t="s">
        <v>12</v>
      </c>
      <c r="C383" s="23">
        <v>1540</v>
      </c>
      <c r="D383" s="24">
        <v>6160</v>
      </c>
      <c r="E383" s="24">
        <v>2310</v>
      </c>
      <c r="F383" s="24">
        <v>3850</v>
      </c>
      <c r="G383" s="24" t="str">
        <f>CONCATENATE(Table24[[#This Row],[Country]],Table24[[#This Row],[Product]],Table24[[#This Row],[Quantity]],Table24[[#This Row],[Revenue]],Table24[[#This Row],[Cost]])</f>
        <v>MalaysiaSnickerdoodle154061602310</v>
      </c>
      <c r="H383" s="25">
        <f>VLOOKUP(Table24[[#This Row],[Column1]],'Raw Data'!A:H,8,FALSE)</f>
        <v>44044</v>
      </c>
      <c r="I383" s="26" t="str">
        <f>TEXT(Table24[[#This Row],[Date]],"yyyy/mm/dd")</f>
        <v>2020/08/01</v>
      </c>
      <c r="J383" s="26" t="str">
        <f>SUBSTITUTE(Table24[[#This Row],[Date Text]],"/","-")</f>
        <v>2020-08-01</v>
      </c>
      <c r="K383" s="27" t="str">
        <f>MID(Table24[[#This Row],[Date Text]],6,2)</f>
        <v>08</v>
      </c>
      <c r="L383" s="26" t="str">
        <f>UPPER(LEFT(Table24[[#This Row],[Country]],3))</f>
        <v>MAL</v>
      </c>
      <c r="M383" s="28" t="str">
        <f xml:space="preserve"> IF(Table24[[#This Row],[Profit]]&gt;=10000,"&gt;= 10000", IF(Table24[[#This Row],[Profit]]&gt;=5000,"&gt;=  5000",IF(Table24[[#This Row],[Profit]]&gt;=1000,"&gt;=  1000",IF(Table24[[#This Row],[Profit]]&lt;1000,"&lt;=  1000","Invalid"))))</f>
        <v>&gt;=  1000</v>
      </c>
      <c r="N383" s="28" t="str">
        <f xml:space="preserve"> IF(Table24[[#This Row],[Quantity]]&gt;=4000,"&gt;=  4000", IF(Table24[[#This Row],[Quantity]]&gt;=2000,"&gt;=  2000",IF(Table24[[#This Row],[Quantity]]&gt;=1000,"&gt;= 1000",IF(Table24[[#This Row],[Quantity]]&lt;=1000,"&lt;= 1000","Invalid"))))</f>
        <v>&gt;= 1000</v>
      </c>
      <c r="O383" s="28" t="str">
        <f>TRIM(Table24[[#This Row],[Product]])</f>
        <v>Snickerdoodle</v>
      </c>
    </row>
    <row r="384" spans="1:15" x14ac:dyDescent="0.2">
      <c r="A384" s="21" t="s">
        <v>17</v>
      </c>
      <c r="B384" s="22" t="s">
        <v>12</v>
      </c>
      <c r="C384" s="23">
        <v>1362</v>
      </c>
      <c r="D384" s="24">
        <v>5448</v>
      </c>
      <c r="E384" s="24">
        <v>2043</v>
      </c>
      <c r="F384" s="24">
        <v>3405</v>
      </c>
      <c r="G384" s="24" t="str">
        <f>CONCATENATE(Table24[[#This Row],[Country]],Table24[[#This Row],[Product]],Table24[[#This Row],[Quantity]],Table24[[#This Row],[Revenue]],Table24[[#This Row],[Cost]])</f>
        <v>MalaysiaSnickerdoodle136254482043</v>
      </c>
      <c r="H384" s="25">
        <f>VLOOKUP(Table24[[#This Row],[Column1]],'Raw Data'!A:H,8,FALSE)</f>
        <v>44166</v>
      </c>
      <c r="I384" s="26" t="str">
        <f>TEXT(Table24[[#This Row],[Date]],"yyyy/mm/dd")</f>
        <v>2020/12/01</v>
      </c>
      <c r="J384" s="26" t="str">
        <f>SUBSTITUTE(Table24[[#This Row],[Date Text]],"/","-")</f>
        <v>2020-12-01</v>
      </c>
      <c r="K384" s="27" t="str">
        <f>MID(Table24[[#This Row],[Date Text]],6,2)</f>
        <v>12</v>
      </c>
      <c r="L384" s="26" t="str">
        <f>UPPER(LEFT(Table24[[#This Row],[Country]],3))</f>
        <v>MAL</v>
      </c>
      <c r="M384" s="28" t="str">
        <f xml:space="preserve"> IF(Table24[[#This Row],[Profit]]&gt;=10000,"&gt;= 10000", IF(Table24[[#This Row],[Profit]]&gt;=5000,"&gt;=  5000",IF(Table24[[#This Row],[Profit]]&gt;=1000,"&gt;=  1000",IF(Table24[[#This Row],[Profit]]&lt;1000,"&lt;=  1000","Invalid"))))</f>
        <v>&gt;=  1000</v>
      </c>
      <c r="N384" s="28" t="str">
        <f xml:space="preserve"> IF(Table24[[#This Row],[Quantity]]&gt;=4000,"&gt;=  4000", IF(Table24[[#This Row],[Quantity]]&gt;=2000,"&gt;=  2000",IF(Table24[[#This Row],[Quantity]]&gt;=1000,"&gt;= 1000",IF(Table24[[#This Row],[Quantity]]&lt;=1000,"&lt;= 1000","Invalid"))))</f>
        <v>&gt;= 1000</v>
      </c>
      <c r="O384" s="28" t="str">
        <f>TRIM(Table24[[#This Row],[Product]])</f>
        <v>Snickerdoodle</v>
      </c>
    </row>
    <row r="385" spans="1:15" x14ac:dyDescent="0.2">
      <c r="A385" s="21" t="s">
        <v>17</v>
      </c>
      <c r="B385" s="22" t="s">
        <v>12</v>
      </c>
      <c r="C385" s="23">
        <v>521</v>
      </c>
      <c r="D385" s="24">
        <v>2084</v>
      </c>
      <c r="E385" s="24">
        <v>781.5</v>
      </c>
      <c r="F385" s="24">
        <v>1302.5</v>
      </c>
      <c r="G385" s="24" t="str">
        <f>CONCATENATE(Table24[[#This Row],[Country]],Table24[[#This Row],[Product]],Table24[[#This Row],[Quantity]],Table24[[#This Row],[Revenue]],Table24[[#This Row],[Cost]])</f>
        <v>MalaysiaSnickerdoodle5212084781.5</v>
      </c>
      <c r="H385" s="25">
        <f>VLOOKUP(Table24[[#This Row],[Column1]],'Raw Data'!A:H,8,FALSE)</f>
        <v>44166</v>
      </c>
      <c r="I385" s="26" t="str">
        <f>TEXT(Table24[[#This Row],[Date]],"yyyy/mm/dd")</f>
        <v>2020/12/01</v>
      </c>
      <c r="J385" s="26" t="str">
        <f>SUBSTITUTE(Table24[[#This Row],[Date Text]],"/","-")</f>
        <v>2020-12-01</v>
      </c>
      <c r="K385" s="27" t="str">
        <f>MID(Table24[[#This Row],[Date Text]],6,2)</f>
        <v>12</v>
      </c>
      <c r="L385" s="26" t="str">
        <f>UPPER(LEFT(Table24[[#This Row],[Country]],3))</f>
        <v>MAL</v>
      </c>
      <c r="M385" s="28" t="str">
        <f xml:space="preserve"> IF(Table24[[#This Row],[Profit]]&gt;=10000,"&gt;= 10000", IF(Table24[[#This Row],[Profit]]&gt;=5000,"&gt;=  5000",IF(Table24[[#This Row],[Profit]]&gt;=1000,"&gt;=  1000",IF(Table24[[#This Row],[Profit]]&lt;1000,"&lt;=  1000","Invalid"))))</f>
        <v>&gt;=  1000</v>
      </c>
      <c r="N385" s="28" t="str">
        <f xml:space="preserve"> IF(Table24[[#This Row],[Quantity]]&gt;=4000,"&gt;=  4000", IF(Table24[[#This Row],[Quantity]]&gt;=2000,"&gt;=  2000",IF(Table24[[#This Row],[Quantity]]&gt;=1000,"&gt;= 1000",IF(Table24[[#This Row],[Quantity]]&lt;=1000,"&lt;= 1000","Invalid"))))</f>
        <v>&lt;= 1000</v>
      </c>
      <c r="O385" s="28" t="str">
        <f>TRIM(Table24[[#This Row],[Product]])</f>
        <v>Snickerdoodle</v>
      </c>
    </row>
    <row r="386" spans="1:15" x14ac:dyDescent="0.2">
      <c r="A386" s="21" t="s">
        <v>17</v>
      </c>
      <c r="B386" s="22" t="s">
        <v>12</v>
      </c>
      <c r="C386" s="23">
        <v>886</v>
      </c>
      <c r="D386" s="24">
        <v>3544</v>
      </c>
      <c r="E386" s="24">
        <v>1329</v>
      </c>
      <c r="F386" s="24">
        <v>2215</v>
      </c>
      <c r="G386" s="24" t="str">
        <f>CONCATENATE(Table24[[#This Row],[Country]],Table24[[#This Row],[Product]],Table24[[#This Row],[Quantity]],Table24[[#This Row],[Revenue]],Table24[[#This Row],[Cost]])</f>
        <v>MalaysiaSnickerdoodle88635441329</v>
      </c>
      <c r="H386" s="25">
        <f>VLOOKUP(Table24[[#This Row],[Column1]],'Raw Data'!A:H,8,FALSE)</f>
        <v>43983</v>
      </c>
      <c r="I386" s="26" t="str">
        <f>TEXT(Table24[[#This Row],[Date]],"yyyy/mm/dd")</f>
        <v>2020/06/01</v>
      </c>
      <c r="J386" s="26" t="str">
        <f>SUBSTITUTE(Table24[[#This Row],[Date Text]],"/","-")</f>
        <v>2020-06-01</v>
      </c>
      <c r="K386" s="27" t="str">
        <f>MID(Table24[[#This Row],[Date Text]],6,2)</f>
        <v>06</v>
      </c>
      <c r="L386" s="26" t="str">
        <f>UPPER(LEFT(Table24[[#This Row],[Country]],3))</f>
        <v>MAL</v>
      </c>
      <c r="M386" s="28" t="str">
        <f xml:space="preserve"> IF(Table24[[#This Row],[Profit]]&gt;=10000,"&gt;= 10000", IF(Table24[[#This Row],[Profit]]&gt;=5000,"&gt;=  5000",IF(Table24[[#This Row],[Profit]]&gt;=1000,"&gt;=  1000",IF(Table24[[#This Row],[Profit]]&lt;1000,"&lt;=  1000","Invalid"))))</f>
        <v>&gt;=  1000</v>
      </c>
      <c r="N386" s="28" t="str">
        <f xml:space="preserve"> IF(Table24[[#This Row],[Quantity]]&gt;=4000,"&gt;=  4000", IF(Table24[[#This Row],[Quantity]]&gt;=2000,"&gt;=  2000",IF(Table24[[#This Row],[Quantity]]&gt;=1000,"&gt;= 1000",IF(Table24[[#This Row],[Quantity]]&lt;=1000,"&lt;= 1000","Invalid"))))</f>
        <v>&lt;= 1000</v>
      </c>
      <c r="O386" s="28" t="str">
        <f>TRIM(Table24[[#This Row],[Product]])</f>
        <v>Snickerdoodle</v>
      </c>
    </row>
    <row r="387" spans="1:15" x14ac:dyDescent="0.2">
      <c r="A387" s="21" t="s">
        <v>17</v>
      </c>
      <c r="B387" s="22" t="s">
        <v>12</v>
      </c>
      <c r="C387" s="23">
        <v>2156</v>
      </c>
      <c r="D387" s="24">
        <v>8624</v>
      </c>
      <c r="E387" s="24">
        <v>3234</v>
      </c>
      <c r="F387" s="24">
        <v>5390</v>
      </c>
      <c r="G387" s="24" t="str">
        <f>CONCATENATE(Table24[[#This Row],[Country]],Table24[[#This Row],[Product]],Table24[[#This Row],[Quantity]],Table24[[#This Row],[Revenue]],Table24[[#This Row],[Cost]])</f>
        <v>MalaysiaSnickerdoodle215686243234</v>
      </c>
      <c r="H387" s="25">
        <f>VLOOKUP(Table24[[#This Row],[Column1]],'Raw Data'!A:H,8,FALSE)</f>
        <v>44105</v>
      </c>
      <c r="I387" s="26" t="str">
        <f>TEXT(Table24[[#This Row],[Date]],"yyyy/mm/dd")</f>
        <v>2020/10/01</v>
      </c>
      <c r="J387" s="26" t="str">
        <f>SUBSTITUTE(Table24[[#This Row],[Date Text]],"/","-")</f>
        <v>2020-10-01</v>
      </c>
      <c r="K387" s="27" t="str">
        <f>MID(Table24[[#This Row],[Date Text]],6,2)</f>
        <v>10</v>
      </c>
      <c r="L387" s="26" t="str">
        <f>UPPER(LEFT(Table24[[#This Row],[Country]],3))</f>
        <v>MAL</v>
      </c>
      <c r="M387" s="28" t="str">
        <f xml:space="preserve"> IF(Table24[[#This Row],[Profit]]&gt;=10000,"&gt;= 10000", IF(Table24[[#This Row],[Profit]]&gt;=5000,"&gt;=  5000",IF(Table24[[#This Row],[Profit]]&gt;=1000,"&gt;=  1000",IF(Table24[[#This Row],[Profit]]&lt;1000,"&lt;=  1000","Invalid"))))</f>
        <v>&gt;=  5000</v>
      </c>
      <c r="N387" s="28" t="str">
        <f xml:space="preserve"> IF(Table24[[#This Row],[Quantity]]&gt;=4000,"&gt;=  4000", IF(Table24[[#This Row],[Quantity]]&gt;=2000,"&gt;=  2000",IF(Table24[[#This Row],[Quantity]]&gt;=1000,"&gt;= 1000",IF(Table24[[#This Row],[Quantity]]&lt;=1000,"&lt;= 1000","Invalid"))))</f>
        <v>&gt;=  2000</v>
      </c>
      <c r="O387" s="28" t="str">
        <f>TRIM(Table24[[#This Row],[Product]])</f>
        <v>Snickerdoodle</v>
      </c>
    </row>
    <row r="388" spans="1:15" x14ac:dyDescent="0.2">
      <c r="A388" s="21" t="s">
        <v>17</v>
      </c>
      <c r="B388" s="22" t="s">
        <v>12</v>
      </c>
      <c r="C388" s="23">
        <v>2579</v>
      </c>
      <c r="D388" s="24">
        <v>10316</v>
      </c>
      <c r="E388" s="24">
        <v>3868.5</v>
      </c>
      <c r="F388" s="24">
        <v>6447.5</v>
      </c>
      <c r="G388" s="24" t="str">
        <f>CONCATENATE(Table24[[#This Row],[Country]],Table24[[#This Row],[Product]],Table24[[#This Row],[Quantity]],Table24[[#This Row],[Revenue]],Table24[[#This Row],[Cost]])</f>
        <v>MalaysiaSnickerdoodle2579103163868.5</v>
      </c>
      <c r="H388" s="25">
        <f>VLOOKUP(Table24[[#This Row],[Column1]],'Raw Data'!A:H,8,FALSE)</f>
        <v>43922</v>
      </c>
      <c r="I388" s="26" t="str">
        <f>TEXT(Table24[[#This Row],[Date]],"yyyy/mm/dd")</f>
        <v>2020/04/01</v>
      </c>
      <c r="J388" s="26" t="str">
        <f>SUBSTITUTE(Table24[[#This Row],[Date Text]],"/","-")</f>
        <v>2020-04-01</v>
      </c>
      <c r="K388" s="27" t="str">
        <f>MID(Table24[[#This Row],[Date Text]],6,2)</f>
        <v>04</v>
      </c>
      <c r="L388" s="26" t="str">
        <f>UPPER(LEFT(Table24[[#This Row],[Country]],3))</f>
        <v>MAL</v>
      </c>
      <c r="M388" s="28" t="str">
        <f xml:space="preserve"> IF(Table24[[#This Row],[Profit]]&gt;=10000,"&gt;= 10000", IF(Table24[[#This Row],[Profit]]&gt;=5000,"&gt;=  5000",IF(Table24[[#This Row],[Profit]]&gt;=1000,"&gt;=  1000",IF(Table24[[#This Row],[Profit]]&lt;1000,"&lt;=  1000","Invalid"))))</f>
        <v>&gt;=  5000</v>
      </c>
      <c r="N388" s="28" t="str">
        <f xml:space="preserve"> IF(Table24[[#This Row],[Quantity]]&gt;=4000,"&gt;=  4000", IF(Table24[[#This Row],[Quantity]]&gt;=2000,"&gt;=  2000",IF(Table24[[#This Row],[Quantity]]&gt;=1000,"&gt;= 1000",IF(Table24[[#This Row],[Quantity]]&lt;=1000,"&lt;= 1000","Invalid"))))</f>
        <v>&gt;=  2000</v>
      </c>
      <c r="O388" s="28" t="str">
        <f>TRIM(Table24[[#This Row],[Product]])</f>
        <v>Snickerdoodle</v>
      </c>
    </row>
    <row r="389" spans="1:15" x14ac:dyDescent="0.2">
      <c r="A389" s="21" t="s">
        <v>17</v>
      </c>
      <c r="B389" s="22" t="s">
        <v>12</v>
      </c>
      <c r="C389" s="23">
        <v>801</v>
      </c>
      <c r="D389" s="24">
        <v>3204</v>
      </c>
      <c r="E389" s="24">
        <v>1201.5</v>
      </c>
      <c r="F389" s="24">
        <v>2002.5</v>
      </c>
      <c r="G389" s="24" t="str">
        <f>CONCATENATE(Table24[[#This Row],[Country]],Table24[[#This Row],[Product]],Table24[[#This Row],[Quantity]],Table24[[#This Row],[Revenue]],Table24[[#This Row],[Cost]])</f>
        <v>MalaysiaSnickerdoodle80132041201.5</v>
      </c>
      <c r="H389" s="25">
        <f>VLOOKUP(Table24[[#This Row],[Column1]],'Raw Data'!A:H,8,FALSE)</f>
        <v>44013</v>
      </c>
      <c r="I389" s="26" t="str">
        <f>TEXT(Table24[[#This Row],[Date]],"yyyy/mm/dd")</f>
        <v>2020/07/01</v>
      </c>
      <c r="J389" s="26" t="str">
        <f>SUBSTITUTE(Table24[[#This Row],[Date Text]],"/","-")</f>
        <v>2020-07-01</v>
      </c>
      <c r="K389" s="27" t="str">
        <f>MID(Table24[[#This Row],[Date Text]],6,2)</f>
        <v>07</v>
      </c>
      <c r="L389" s="26" t="str">
        <f>UPPER(LEFT(Table24[[#This Row],[Country]],3))</f>
        <v>MAL</v>
      </c>
      <c r="M389" s="28" t="str">
        <f xml:space="preserve"> IF(Table24[[#This Row],[Profit]]&gt;=10000,"&gt;= 10000", IF(Table24[[#This Row],[Profit]]&gt;=5000,"&gt;=  5000",IF(Table24[[#This Row],[Profit]]&gt;=1000,"&gt;=  1000",IF(Table24[[#This Row],[Profit]]&lt;1000,"&lt;=  1000","Invalid"))))</f>
        <v>&gt;=  1000</v>
      </c>
      <c r="N389" s="28" t="str">
        <f xml:space="preserve"> IF(Table24[[#This Row],[Quantity]]&gt;=4000,"&gt;=  4000", IF(Table24[[#This Row],[Quantity]]&gt;=2000,"&gt;=  2000",IF(Table24[[#This Row],[Quantity]]&gt;=1000,"&gt;= 1000",IF(Table24[[#This Row],[Quantity]]&lt;=1000,"&lt;= 1000","Invalid"))))</f>
        <v>&lt;= 1000</v>
      </c>
      <c r="O389" s="28" t="str">
        <f>TRIM(Table24[[#This Row],[Product]])</f>
        <v>Snickerdoodle</v>
      </c>
    </row>
    <row r="390" spans="1:15" x14ac:dyDescent="0.2">
      <c r="A390" s="21" t="s">
        <v>17</v>
      </c>
      <c r="B390" s="22" t="s">
        <v>13</v>
      </c>
      <c r="C390" s="23">
        <v>1397</v>
      </c>
      <c r="D390" s="24">
        <v>4191</v>
      </c>
      <c r="E390" s="24">
        <v>1746.25</v>
      </c>
      <c r="F390" s="24">
        <v>2444.75</v>
      </c>
      <c r="G390" s="24" t="str">
        <f>CONCATENATE(Table24[[#This Row],[Country]],Table24[[#This Row],[Product]],Table24[[#This Row],[Quantity]],Table24[[#This Row],[Revenue]],Table24[[#This Row],[Cost]])</f>
        <v>MalaysiaSugar139741911746.25</v>
      </c>
      <c r="H390" s="25">
        <f>VLOOKUP(Table24[[#This Row],[Column1]],'Raw Data'!A:H,8,FALSE)</f>
        <v>44105</v>
      </c>
      <c r="I390" s="26" t="str">
        <f>TEXT(Table24[[#This Row],[Date]],"yyyy/mm/dd")</f>
        <v>2020/10/01</v>
      </c>
      <c r="J390" s="26" t="str">
        <f>SUBSTITUTE(Table24[[#This Row],[Date Text]],"/","-")</f>
        <v>2020-10-01</v>
      </c>
      <c r="K390" s="27" t="str">
        <f>MID(Table24[[#This Row],[Date Text]],6,2)</f>
        <v>10</v>
      </c>
      <c r="L390" s="26" t="str">
        <f>UPPER(LEFT(Table24[[#This Row],[Country]],3))</f>
        <v>MAL</v>
      </c>
      <c r="M390" s="28" t="str">
        <f xml:space="preserve"> IF(Table24[[#This Row],[Profit]]&gt;=10000,"&gt;= 10000", IF(Table24[[#This Row],[Profit]]&gt;=5000,"&gt;=  5000",IF(Table24[[#This Row],[Profit]]&gt;=1000,"&gt;=  1000",IF(Table24[[#This Row],[Profit]]&lt;1000,"&lt;=  1000","Invalid"))))</f>
        <v>&gt;=  1000</v>
      </c>
      <c r="N390" s="28" t="str">
        <f xml:space="preserve"> IF(Table24[[#This Row],[Quantity]]&gt;=4000,"&gt;=  4000", IF(Table24[[#This Row],[Quantity]]&gt;=2000,"&gt;=  2000",IF(Table24[[#This Row],[Quantity]]&gt;=1000,"&gt;= 1000",IF(Table24[[#This Row],[Quantity]]&lt;=1000,"&lt;= 1000","Invalid"))))</f>
        <v>&gt;= 1000</v>
      </c>
      <c r="O390" s="28" t="str">
        <f>TRIM(Table24[[#This Row],[Product]])</f>
        <v>Sugar</v>
      </c>
    </row>
    <row r="391" spans="1:15" x14ac:dyDescent="0.2">
      <c r="A391" s="21" t="s">
        <v>17</v>
      </c>
      <c r="B391" s="22" t="s">
        <v>13</v>
      </c>
      <c r="C391" s="23">
        <v>662</v>
      </c>
      <c r="D391" s="24">
        <v>1986</v>
      </c>
      <c r="E391" s="24">
        <v>827.5</v>
      </c>
      <c r="F391" s="24">
        <v>1158.5</v>
      </c>
      <c r="G391" s="24" t="str">
        <f>CONCATENATE(Table24[[#This Row],[Country]],Table24[[#This Row],[Product]],Table24[[#This Row],[Quantity]],Table24[[#This Row],[Revenue]],Table24[[#This Row],[Cost]])</f>
        <v>MalaysiaSugar6621986827.5</v>
      </c>
      <c r="H391" s="25">
        <f>VLOOKUP(Table24[[#This Row],[Column1]],'Raw Data'!A:H,8,FALSE)</f>
        <v>43983</v>
      </c>
      <c r="I391" s="26" t="str">
        <f>TEXT(Table24[[#This Row],[Date]],"yyyy/mm/dd")</f>
        <v>2020/06/01</v>
      </c>
      <c r="J391" s="26" t="str">
        <f>SUBSTITUTE(Table24[[#This Row],[Date Text]],"/","-")</f>
        <v>2020-06-01</v>
      </c>
      <c r="K391" s="27" t="str">
        <f>MID(Table24[[#This Row],[Date Text]],6,2)</f>
        <v>06</v>
      </c>
      <c r="L391" s="26" t="str">
        <f>UPPER(LEFT(Table24[[#This Row],[Country]],3))</f>
        <v>MAL</v>
      </c>
      <c r="M391" s="28" t="str">
        <f xml:space="preserve"> IF(Table24[[#This Row],[Profit]]&gt;=10000,"&gt;= 10000", IF(Table24[[#This Row],[Profit]]&gt;=5000,"&gt;=  5000",IF(Table24[[#This Row],[Profit]]&gt;=1000,"&gt;=  1000",IF(Table24[[#This Row],[Profit]]&lt;1000,"&lt;=  1000","Invalid"))))</f>
        <v>&gt;=  1000</v>
      </c>
      <c r="N391" s="28" t="str">
        <f xml:space="preserve"> IF(Table24[[#This Row],[Quantity]]&gt;=4000,"&gt;=  4000", IF(Table24[[#This Row],[Quantity]]&gt;=2000,"&gt;=  2000",IF(Table24[[#This Row],[Quantity]]&gt;=1000,"&gt;= 1000",IF(Table24[[#This Row],[Quantity]]&lt;=1000,"&lt;= 1000","Invalid"))))</f>
        <v>&lt;= 1000</v>
      </c>
      <c r="O391" s="28" t="str">
        <f>TRIM(Table24[[#This Row],[Product]])</f>
        <v>Sugar</v>
      </c>
    </row>
    <row r="392" spans="1:15" x14ac:dyDescent="0.2">
      <c r="A392" s="21" t="s">
        <v>17</v>
      </c>
      <c r="B392" s="22" t="s">
        <v>13</v>
      </c>
      <c r="C392" s="23">
        <v>1916</v>
      </c>
      <c r="D392" s="24">
        <v>5748</v>
      </c>
      <c r="E392" s="24">
        <v>2395</v>
      </c>
      <c r="F392" s="24">
        <v>3353</v>
      </c>
      <c r="G392" s="24" t="str">
        <f>CONCATENATE(Table24[[#This Row],[Country]],Table24[[#This Row],[Product]],Table24[[#This Row],[Quantity]],Table24[[#This Row],[Revenue]],Table24[[#This Row],[Cost]])</f>
        <v>MalaysiaSugar191657482395</v>
      </c>
      <c r="H392" s="25">
        <f>VLOOKUP(Table24[[#This Row],[Column1]],'Raw Data'!A:H,8,FALSE)</f>
        <v>43922</v>
      </c>
      <c r="I392" s="26" t="str">
        <f>TEXT(Table24[[#This Row],[Date]],"yyyy/mm/dd")</f>
        <v>2020/04/01</v>
      </c>
      <c r="J392" s="26" t="str">
        <f>SUBSTITUTE(Table24[[#This Row],[Date Text]],"/","-")</f>
        <v>2020-04-01</v>
      </c>
      <c r="K392" s="27" t="str">
        <f>MID(Table24[[#This Row],[Date Text]],6,2)</f>
        <v>04</v>
      </c>
      <c r="L392" s="26" t="str">
        <f>UPPER(LEFT(Table24[[#This Row],[Country]],3))</f>
        <v>MAL</v>
      </c>
      <c r="M392" s="28" t="str">
        <f xml:space="preserve"> IF(Table24[[#This Row],[Profit]]&gt;=10000,"&gt;= 10000", IF(Table24[[#This Row],[Profit]]&gt;=5000,"&gt;=  5000",IF(Table24[[#This Row],[Profit]]&gt;=1000,"&gt;=  1000",IF(Table24[[#This Row],[Profit]]&lt;1000,"&lt;=  1000","Invalid"))))</f>
        <v>&gt;=  1000</v>
      </c>
      <c r="N392" s="28" t="str">
        <f xml:space="preserve"> IF(Table24[[#This Row],[Quantity]]&gt;=4000,"&gt;=  4000", IF(Table24[[#This Row],[Quantity]]&gt;=2000,"&gt;=  2000",IF(Table24[[#This Row],[Quantity]]&gt;=1000,"&gt;= 1000",IF(Table24[[#This Row],[Quantity]]&lt;=1000,"&lt;= 1000","Invalid"))))</f>
        <v>&gt;= 1000</v>
      </c>
      <c r="O392" s="28" t="str">
        <f>TRIM(Table24[[#This Row],[Product]])</f>
        <v>Sugar</v>
      </c>
    </row>
    <row r="393" spans="1:15" x14ac:dyDescent="0.2">
      <c r="A393" s="21" t="s">
        <v>17</v>
      </c>
      <c r="B393" s="22" t="s">
        <v>13</v>
      </c>
      <c r="C393" s="23">
        <v>1642</v>
      </c>
      <c r="D393" s="24">
        <v>4926</v>
      </c>
      <c r="E393" s="24">
        <v>2052.5</v>
      </c>
      <c r="F393" s="24">
        <v>2873.5</v>
      </c>
      <c r="G393" s="24" t="str">
        <f>CONCATENATE(Table24[[#This Row],[Country]],Table24[[#This Row],[Product]],Table24[[#This Row],[Quantity]],Table24[[#This Row],[Revenue]],Table24[[#This Row],[Cost]])</f>
        <v>MalaysiaSugar164249262052.5</v>
      </c>
      <c r="H393" s="25">
        <f>VLOOKUP(Table24[[#This Row],[Column1]],'Raw Data'!A:H,8,FALSE)</f>
        <v>44044</v>
      </c>
      <c r="I393" s="26" t="str">
        <f>TEXT(Table24[[#This Row],[Date]],"yyyy/mm/dd")</f>
        <v>2020/08/01</v>
      </c>
      <c r="J393" s="26" t="str">
        <f>SUBSTITUTE(Table24[[#This Row],[Date Text]],"/","-")</f>
        <v>2020-08-01</v>
      </c>
      <c r="K393" s="27" t="str">
        <f>MID(Table24[[#This Row],[Date Text]],6,2)</f>
        <v>08</v>
      </c>
      <c r="L393" s="26" t="str">
        <f>UPPER(LEFT(Table24[[#This Row],[Country]],3))</f>
        <v>MAL</v>
      </c>
      <c r="M393" s="28" t="str">
        <f xml:space="preserve"> IF(Table24[[#This Row],[Profit]]&gt;=10000,"&gt;= 10000", IF(Table24[[#This Row],[Profit]]&gt;=5000,"&gt;=  5000",IF(Table24[[#This Row],[Profit]]&gt;=1000,"&gt;=  1000",IF(Table24[[#This Row],[Profit]]&lt;1000,"&lt;=  1000","Invalid"))))</f>
        <v>&gt;=  1000</v>
      </c>
      <c r="N393" s="28" t="str">
        <f xml:space="preserve"> IF(Table24[[#This Row],[Quantity]]&gt;=4000,"&gt;=  4000", IF(Table24[[#This Row],[Quantity]]&gt;=2000,"&gt;=  2000",IF(Table24[[#This Row],[Quantity]]&gt;=1000,"&gt;= 1000",IF(Table24[[#This Row],[Quantity]]&lt;=1000,"&lt;= 1000","Invalid"))))</f>
        <v>&gt;= 1000</v>
      </c>
      <c r="O393" s="28" t="str">
        <f>TRIM(Table24[[#This Row],[Product]])</f>
        <v>Sugar</v>
      </c>
    </row>
    <row r="394" spans="1:15" x14ac:dyDescent="0.2">
      <c r="A394" s="21" t="s">
        <v>17</v>
      </c>
      <c r="B394" s="22" t="s">
        <v>13</v>
      </c>
      <c r="C394" s="23">
        <v>2689</v>
      </c>
      <c r="D394" s="24">
        <v>8067</v>
      </c>
      <c r="E394" s="24">
        <v>3361.25</v>
      </c>
      <c r="F394" s="24">
        <v>4705.75</v>
      </c>
      <c r="G394" s="24" t="str">
        <f>CONCATENATE(Table24[[#This Row],[Country]],Table24[[#This Row],[Product]],Table24[[#This Row],[Quantity]],Table24[[#This Row],[Revenue]],Table24[[#This Row],[Cost]])</f>
        <v>MalaysiaSugar268980673361.25</v>
      </c>
      <c r="H394" s="25">
        <f>VLOOKUP(Table24[[#This Row],[Column1]],'Raw Data'!A:H,8,FALSE)</f>
        <v>44105</v>
      </c>
      <c r="I394" s="26" t="str">
        <f>TEXT(Table24[[#This Row],[Date]],"yyyy/mm/dd")</f>
        <v>2020/10/01</v>
      </c>
      <c r="J394" s="26" t="str">
        <f>SUBSTITUTE(Table24[[#This Row],[Date Text]],"/","-")</f>
        <v>2020-10-01</v>
      </c>
      <c r="K394" s="27" t="str">
        <f>MID(Table24[[#This Row],[Date Text]],6,2)</f>
        <v>10</v>
      </c>
      <c r="L394" s="26" t="str">
        <f>UPPER(LEFT(Table24[[#This Row],[Country]],3))</f>
        <v>MAL</v>
      </c>
      <c r="M394" s="28" t="str">
        <f xml:space="preserve"> IF(Table24[[#This Row],[Profit]]&gt;=10000,"&gt;= 10000", IF(Table24[[#This Row],[Profit]]&gt;=5000,"&gt;=  5000",IF(Table24[[#This Row],[Profit]]&gt;=1000,"&gt;=  1000",IF(Table24[[#This Row],[Profit]]&lt;1000,"&lt;=  1000","Invalid"))))</f>
        <v>&gt;=  1000</v>
      </c>
      <c r="N394" s="28" t="str">
        <f xml:space="preserve"> IF(Table24[[#This Row],[Quantity]]&gt;=4000,"&gt;=  4000", IF(Table24[[#This Row],[Quantity]]&gt;=2000,"&gt;=  2000",IF(Table24[[#This Row],[Quantity]]&gt;=1000,"&gt;= 1000",IF(Table24[[#This Row],[Quantity]]&lt;=1000,"&lt;= 1000","Invalid"))))</f>
        <v>&gt;=  2000</v>
      </c>
      <c r="O394" s="28" t="str">
        <f>TRIM(Table24[[#This Row],[Product]])</f>
        <v>Sugar</v>
      </c>
    </row>
    <row r="395" spans="1:15" x14ac:dyDescent="0.2">
      <c r="A395" s="21" t="s">
        <v>17</v>
      </c>
      <c r="B395" s="22" t="s">
        <v>13</v>
      </c>
      <c r="C395" s="23">
        <v>1498</v>
      </c>
      <c r="D395" s="24">
        <v>4494</v>
      </c>
      <c r="E395" s="24">
        <v>1872.5</v>
      </c>
      <c r="F395" s="24">
        <v>2621.5</v>
      </c>
      <c r="G395" s="24" t="str">
        <f>CONCATENATE(Table24[[#This Row],[Country]],Table24[[#This Row],[Product]],Table24[[#This Row],[Quantity]],Table24[[#This Row],[Revenue]],Table24[[#This Row],[Cost]])</f>
        <v>MalaysiaSugar149844941872.5</v>
      </c>
      <c r="H395" s="25">
        <f>VLOOKUP(Table24[[#This Row],[Column1]],'Raw Data'!A:H,8,FALSE)</f>
        <v>43983</v>
      </c>
      <c r="I395" s="26" t="str">
        <f>TEXT(Table24[[#This Row],[Date]],"yyyy/mm/dd")</f>
        <v>2020/06/01</v>
      </c>
      <c r="J395" s="26" t="str">
        <f>SUBSTITUTE(Table24[[#This Row],[Date Text]],"/","-")</f>
        <v>2020-06-01</v>
      </c>
      <c r="K395" s="27" t="str">
        <f>MID(Table24[[#This Row],[Date Text]],6,2)</f>
        <v>06</v>
      </c>
      <c r="L395" s="26" t="str">
        <f>UPPER(LEFT(Table24[[#This Row],[Country]],3))</f>
        <v>MAL</v>
      </c>
      <c r="M395" s="28" t="str">
        <f xml:space="preserve"> IF(Table24[[#This Row],[Profit]]&gt;=10000,"&gt;= 10000", IF(Table24[[#This Row],[Profit]]&gt;=5000,"&gt;=  5000",IF(Table24[[#This Row],[Profit]]&gt;=1000,"&gt;=  1000",IF(Table24[[#This Row],[Profit]]&lt;1000,"&lt;=  1000","Invalid"))))</f>
        <v>&gt;=  1000</v>
      </c>
      <c r="N395" s="28" t="str">
        <f xml:space="preserve"> IF(Table24[[#This Row],[Quantity]]&gt;=4000,"&gt;=  4000", IF(Table24[[#This Row],[Quantity]]&gt;=2000,"&gt;=  2000",IF(Table24[[#This Row],[Quantity]]&gt;=1000,"&gt;= 1000",IF(Table24[[#This Row],[Quantity]]&lt;=1000,"&lt;= 1000","Invalid"))))</f>
        <v>&gt;= 1000</v>
      </c>
      <c r="O395" s="28" t="str">
        <f>TRIM(Table24[[#This Row],[Product]])</f>
        <v>Sugar</v>
      </c>
    </row>
    <row r="396" spans="1:15" x14ac:dyDescent="0.2">
      <c r="A396" s="21" t="s">
        <v>17</v>
      </c>
      <c r="B396" s="22" t="s">
        <v>13</v>
      </c>
      <c r="C396" s="23">
        <v>2747</v>
      </c>
      <c r="D396" s="24">
        <v>8241</v>
      </c>
      <c r="E396" s="24">
        <v>3433.75</v>
      </c>
      <c r="F396" s="24">
        <v>4807.25</v>
      </c>
      <c r="G396" s="24" t="str">
        <f>CONCATENATE(Table24[[#This Row],[Country]],Table24[[#This Row],[Product]],Table24[[#This Row],[Quantity]],Table24[[#This Row],[Revenue]],Table24[[#This Row],[Cost]])</f>
        <v>MalaysiaSugar274782413433.75</v>
      </c>
      <c r="H396" s="25">
        <f>VLOOKUP(Table24[[#This Row],[Column1]],'Raw Data'!A:H,8,FALSE)</f>
        <v>43862</v>
      </c>
      <c r="I396" s="26" t="str">
        <f>TEXT(Table24[[#This Row],[Date]],"yyyy/mm/dd")</f>
        <v>2020/02/01</v>
      </c>
      <c r="J396" s="26" t="str">
        <f>SUBSTITUTE(Table24[[#This Row],[Date Text]],"/","-")</f>
        <v>2020-02-01</v>
      </c>
      <c r="K396" s="27" t="str">
        <f>MID(Table24[[#This Row],[Date Text]],6,2)</f>
        <v>02</v>
      </c>
      <c r="L396" s="26" t="str">
        <f>UPPER(LEFT(Table24[[#This Row],[Country]],3))</f>
        <v>MAL</v>
      </c>
      <c r="M396" s="28" t="str">
        <f xml:space="preserve"> IF(Table24[[#This Row],[Profit]]&gt;=10000,"&gt;= 10000", IF(Table24[[#This Row],[Profit]]&gt;=5000,"&gt;=  5000",IF(Table24[[#This Row],[Profit]]&gt;=1000,"&gt;=  1000",IF(Table24[[#This Row],[Profit]]&lt;1000,"&lt;=  1000","Invalid"))))</f>
        <v>&gt;=  1000</v>
      </c>
      <c r="N396" s="28" t="str">
        <f xml:space="preserve"> IF(Table24[[#This Row],[Quantity]]&gt;=4000,"&gt;=  4000", IF(Table24[[#This Row],[Quantity]]&gt;=2000,"&gt;=  2000",IF(Table24[[#This Row],[Quantity]]&gt;=1000,"&gt;= 1000",IF(Table24[[#This Row],[Quantity]]&lt;=1000,"&lt;= 1000","Invalid"))))</f>
        <v>&gt;=  2000</v>
      </c>
      <c r="O396" s="28" t="str">
        <f>TRIM(Table24[[#This Row],[Product]])</f>
        <v>Sugar</v>
      </c>
    </row>
    <row r="397" spans="1:15" x14ac:dyDescent="0.2">
      <c r="A397" s="21" t="s">
        <v>17</v>
      </c>
      <c r="B397" s="22" t="s">
        <v>13</v>
      </c>
      <c r="C397" s="23">
        <v>877</v>
      </c>
      <c r="D397" s="24">
        <v>2631</v>
      </c>
      <c r="E397" s="24">
        <v>1096.25</v>
      </c>
      <c r="F397" s="24">
        <v>1534.75</v>
      </c>
      <c r="G397" s="24" t="str">
        <f>CONCATENATE(Table24[[#This Row],[Country]],Table24[[#This Row],[Product]],Table24[[#This Row],[Quantity]],Table24[[#This Row],[Revenue]],Table24[[#This Row],[Cost]])</f>
        <v>MalaysiaSugar87726311096.25</v>
      </c>
      <c r="H397" s="25">
        <f>VLOOKUP(Table24[[#This Row],[Column1]],'Raw Data'!A:H,8,FALSE)</f>
        <v>44136</v>
      </c>
      <c r="I397" s="26" t="str">
        <f>TEXT(Table24[[#This Row],[Date]],"yyyy/mm/dd")</f>
        <v>2020/11/01</v>
      </c>
      <c r="J397" s="26" t="str">
        <f>SUBSTITUTE(Table24[[#This Row],[Date Text]],"/","-")</f>
        <v>2020-11-01</v>
      </c>
      <c r="K397" s="27" t="str">
        <f>MID(Table24[[#This Row],[Date Text]],6,2)</f>
        <v>11</v>
      </c>
      <c r="L397" s="26" t="str">
        <f>UPPER(LEFT(Table24[[#This Row],[Country]],3))</f>
        <v>MAL</v>
      </c>
      <c r="M397" s="28" t="str">
        <f xml:space="preserve"> IF(Table24[[#This Row],[Profit]]&gt;=10000,"&gt;= 10000", IF(Table24[[#This Row],[Profit]]&gt;=5000,"&gt;=  5000",IF(Table24[[#This Row],[Profit]]&gt;=1000,"&gt;=  1000",IF(Table24[[#This Row],[Profit]]&lt;1000,"&lt;=  1000","Invalid"))))</f>
        <v>&gt;=  1000</v>
      </c>
      <c r="N397" s="28" t="str">
        <f xml:space="preserve"> IF(Table24[[#This Row],[Quantity]]&gt;=4000,"&gt;=  4000", IF(Table24[[#This Row],[Quantity]]&gt;=2000,"&gt;=  2000",IF(Table24[[#This Row],[Quantity]]&gt;=1000,"&gt;= 1000",IF(Table24[[#This Row],[Quantity]]&lt;=1000,"&lt;= 1000","Invalid"))))</f>
        <v>&lt;= 1000</v>
      </c>
      <c r="O397" s="28" t="str">
        <f>TRIM(Table24[[#This Row],[Product]])</f>
        <v>Sugar</v>
      </c>
    </row>
    <row r="398" spans="1:15" x14ac:dyDescent="0.2">
      <c r="A398" s="21" t="s">
        <v>17</v>
      </c>
      <c r="B398" s="22" t="s">
        <v>13</v>
      </c>
      <c r="C398" s="23">
        <v>521</v>
      </c>
      <c r="D398" s="24">
        <v>1563</v>
      </c>
      <c r="E398" s="24">
        <v>651.25</v>
      </c>
      <c r="F398" s="24">
        <v>911.75</v>
      </c>
      <c r="G398" s="24" t="str">
        <f>CONCATENATE(Table24[[#This Row],[Country]],Table24[[#This Row],[Product]],Table24[[#This Row],[Quantity]],Table24[[#This Row],[Revenue]],Table24[[#This Row],[Cost]])</f>
        <v>MalaysiaSugar5211563651.25</v>
      </c>
      <c r="H398" s="25">
        <f>VLOOKUP(Table24[[#This Row],[Column1]],'Raw Data'!A:H,8,FALSE)</f>
        <v>44166</v>
      </c>
      <c r="I398" s="26" t="str">
        <f>TEXT(Table24[[#This Row],[Date]],"yyyy/mm/dd")</f>
        <v>2020/12/01</v>
      </c>
      <c r="J398" s="26" t="str">
        <f>SUBSTITUTE(Table24[[#This Row],[Date Text]],"/","-")</f>
        <v>2020-12-01</v>
      </c>
      <c r="K398" s="27" t="str">
        <f>MID(Table24[[#This Row],[Date Text]],6,2)</f>
        <v>12</v>
      </c>
      <c r="L398" s="26" t="str">
        <f>UPPER(LEFT(Table24[[#This Row],[Country]],3))</f>
        <v>MAL</v>
      </c>
      <c r="M398" s="28" t="str">
        <f xml:space="preserve"> IF(Table24[[#This Row],[Profit]]&gt;=10000,"&gt;= 10000", IF(Table24[[#This Row],[Profit]]&gt;=5000,"&gt;=  5000",IF(Table24[[#This Row],[Profit]]&gt;=1000,"&gt;=  1000",IF(Table24[[#This Row],[Profit]]&lt;1000,"&lt;=  1000","Invalid"))))</f>
        <v>&lt;=  1000</v>
      </c>
      <c r="N398" s="28" t="str">
        <f xml:space="preserve"> IF(Table24[[#This Row],[Quantity]]&gt;=4000,"&gt;=  4000", IF(Table24[[#This Row],[Quantity]]&gt;=2000,"&gt;=  2000",IF(Table24[[#This Row],[Quantity]]&gt;=1000,"&gt;= 1000",IF(Table24[[#This Row],[Quantity]]&lt;=1000,"&lt;= 1000","Invalid"))))</f>
        <v>&lt;= 1000</v>
      </c>
      <c r="O398" s="28" t="str">
        <f>TRIM(Table24[[#This Row],[Product]])</f>
        <v>Sugar</v>
      </c>
    </row>
    <row r="399" spans="1:15" x14ac:dyDescent="0.2">
      <c r="A399" s="21" t="s">
        <v>17</v>
      </c>
      <c r="B399" s="22" t="s">
        <v>13</v>
      </c>
      <c r="C399" s="23">
        <v>341</v>
      </c>
      <c r="D399" s="24">
        <v>1023</v>
      </c>
      <c r="E399" s="24">
        <v>426.25</v>
      </c>
      <c r="F399" s="24">
        <v>596.75</v>
      </c>
      <c r="G399" s="24" t="str">
        <f>CONCATENATE(Table24[[#This Row],[Country]],Table24[[#This Row],[Product]],Table24[[#This Row],[Quantity]],Table24[[#This Row],[Revenue]],Table24[[#This Row],[Cost]])</f>
        <v>MalaysiaSugar3411023426.25</v>
      </c>
      <c r="H399" s="25">
        <f>VLOOKUP(Table24[[#This Row],[Column1]],'Raw Data'!A:H,8,FALSE)</f>
        <v>43952</v>
      </c>
      <c r="I399" s="26" t="str">
        <f>TEXT(Table24[[#This Row],[Date]],"yyyy/mm/dd")</f>
        <v>2020/05/01</v>
      </c>
      <c r="J399" s="26" t="str">
        <f>SUBSTITUTE(Table24[[#This Row],[Date Text]],"/","-")</f>
        <v>2020-05-01</v>
      </c>
      <c r="K399" s="27" t="str">
        <f>MID(Table24[[#This Row],[Date Text]],6,2)</f>
        <v>05</v>
      </c>
      <c r="L399" s="26" t="str">
        <f>UPPER(LEFT(Table24[[#This Row],[Country]],3))</f>
        <v>MAL</v>
      </c>
      <c r="M399" s="28" t="str">
        <f xml:space="preserve"> IF(Table24[[#This Row],[Profit]]&gt;=10000,"&gt;= 10000", IF(Table24[[#This Row],[Profit]]&gt;=5000,"&gt;=  5000",IF(Table24[[#This Row],[Profit]]&gt;=1000,"&gt;=  1000",IF(Table24[[#This Row],[Profit]]&lt;1000,"&lt;=  1000","Invalid"))))</f>
        <v>&lt;=  1000</v>
      </c>
      <c r="N399" s="28" t="str">
        <f xml:space="preserve"> IF(Table24[[#This Row],[Quantity]]&gt;=4000,"&gt;=  4000", IF(Table24[[#This Row],[Quantity]]&gt;=2000,"&gt;=  2000",IF(Table24[[#This Row],[Quantity]]&gt;=1000,"&gt;= 1000",IF(Table24[[#This Row],[Quantity]]&lt;=1000,"&lt;= 1000","Invalid"))))</f>
        <v>&lt;= 1000</v>
      </c>
      <c r="O399" s="28" t="str">
        <f>TRIM(Table24[[#This Row],[Product]])</f>
        <v>Sugar</v>
      </c>
    </row>
    <row r="400" spans="1:15" x14ac:dyDescent="0.2">
      <c r="A400" s="21" t="s">
        <v>17</v>
      </c>
      <c r="B400" s="22" t="s">
        <v>13</v>
      </c>
      <c r="C400" s="23">
        <v>641</v>
      </c>
      <c r="D400" s="24">
        <v>1923</v>
      </c>
      <c r="E400" s="24">
        <v>801.25</v>
      </c>
      <c r="F400" s="24">
        <v>1121.75</v>
      </c>
      <c r="G400" s="24" t="str">
        <f>CONCATENATE(Table24[[#This Row],[Country]],Table24[[#This Row],[Product]],Table24[[#This Row],[Quantity]],Table24[[#This Row],[Revenue]],Table24[[#This Row],[Cost]])</f>
        <v>MalaysiaSugar6411923801.25</v>
      </c>
      <c r="H400" s="25">
        <f>VLOOKUP(Table24[[#This Row],[Column1]],'Raw Data'!A:H,8,FALSE)</f>
        <v>44013</v>
      </c>
      <c r="I400" s="26" t="str">
        <f>TEXT(Table24[[#This Row],[Date]],"yyyy/mm/dd")</f>
        <v>2020/07/01</v>
      </c>
      <c r="J400" s="26" t="str">
        <f>SUBSTITUTE(Table24[[#This Row],[Date Text]],"/","-")</f>
        <v>2020-07-01</v>
      </c>
      <c r="K400" s="27" t="str">
        <f>MID(Table24[[#This Row],[Date Text]],6,2)</f>
        <v>07</v>
      </c>
      <c r="L400" s="26" t="str">
        <f>UPPER(LEFT(Table24[[#This Row],[Country]],3))</f>
        <v>MAL</v>
      </c>
      <c r="M400" s="28" t="str">
        <f xml:space="preserve"> IF(Table24[[#This Row],[Profit]]&gt;=10000,"&gt;= 10000", IF(Table24[[#This Row],[Profit]]&gt;=5000,"&gt;=  5000",IF(Table24[[#This Row],[Profit]]&gt;=1000,"&gt;=  1000",IF(Table24[[#This Row],[Profit]]&lt;1000,"&lt;=  1000","Invalid"))))</f>
        <v>&gt;=  1000</v>
      </c>
      <c r="N400" s="28" t="str">
        <f xml:space="preserve"> IF(Table24[[#This Row],[Quantity]]&gt;=4000,"&gt;=  4000", IF(Table24[[#This Row],[Quantity]]&gt;=2000,"&gt;=  2000",IF(Table24[[#This Row],[Quantity]]&gt;=1000,"&gt;= 1000",IF(Table24[[#This Row],[Quantity]]&lt;=1000,"&lt;= 1000","Invalid"))))</f>
        <v>&lt;= 1000</v>
      </c>
      <c r="O400" s="28" t="str">
        <f>TRIM(Table24[[#This Row],[Product]])</f>
        <v>Sugar</v>
      </c>
    </row>
    <row r="401" spans="1:15" x14ac:dyDescent="0.2">
      <c r="A401" s="21" t="s">
        <v>17</v>
      </c>
      <c r="B401" s="22" t="s">
        <v>13</v>
      </c>
      <c r="C401" s="23">
        <v>432</v>
      </c>
      <c r="D401" s="24">
        <v>1296</v>
      </c>
      <c r="E401" s="24">
        <v>540</v>
      </c>
      <c r="F401" s="24">
        <v>756</v>
      </c>
      <c r="G401" s="24" t="str">
        <f>CONCATENATE(Table24[[#This Row],[Country]],Table24[[#This Row],[Product]],Table24[[#This Row],[Quantity]],Table24[[#This Row],[Revenue]],Table24[[#This Row],[Cost]])</f>
        <v>MalaysiaSugar4321296540</v>
      </c>
      <c r="H401" s="25">
        <f>VLOOKUP(Table24[[#This Row],[Column1]],'Raw Data'!A:H,8,FALSE)</f>
        <v>44075</v>
      </c>
      <c r="I401" s="26" t="str">
        <f>TEXT(Table24[[#This Row],[Date]],"yyyy/mm/dd")</f>
        <v>2020/09/01</v>
      </c>
      <c r="J401" s="26" t="str">
        <f>SUBSTITUTE(Table24[[#This Row],[Date Text]],"/","-")</f>
        <v>2020-09-01</v>
      </c>
      <c r="K401" s="27" t="str">
        <f>MID(Table24[[#This Row],[Date Text]],6,2)</f>
        <v>09</v>
      </c>
      <c r="L401" s="26" t="str">
        <f>UPPER(LEFT(Table24[[#This Row],[Country]],3))</f>
        <v>MAL</v>
      </c>
      <c r="M401" s="28" t="str">
        <f xml:space="preserve"> IF(Table24[[#This Row],[Profit]]&gt;=10000,"&gt;= 10000", IF(Table24[[#This Row],[Profit]]&gt;=5000,"&gt;=  5000",IF(Table24[[#This Row],[Profit]]&gt;=1000,"&gt;=  1000",IF(Table24[[#This Row],[Profit]]&lt;1000,"&lt;=  1000","Invalid"))))</f>
        <v>&lt;=  1000</v>
      </c>
      <c r="N401" s="28" t="str">
        <f xml:space="preserve"> IF(Table24[[#This Row],[Quantity]]&gt;=4000,"&gt;=  4000", IF(Table24[[#This Row],[Quantity]]&gt;=2000,"&gt;=  2000",IF(Table24[[#This Row],[Quantity]]&gt;=1000,"&gt;= 1000",IF(Table24[[#This Row],[Quantity]]&lt;=1000,"&lt;= 1000","Invalid"))))</f>
        <v>&lt;= 1000</v>
      </c>
      <c r="O401" s="28" t="str">
        <f>TRIM(Table24[[#This Row],[Product]])</f>
        <v>Sugar</v>
      </c>
    </row>
    <row r="402" spans="1:15" x14ac:dyDescent="0.2">
      <c r="A402" s="21" t="s">
        <v>17</v>
      </c>
      <c r="B402" s="22" t="s">
        <v>13</v>
      </c>
      <c r="C402" s="23">
        <v>554</v>
      </c>
      <c r="D402" s="24">
        <v>1662</v>
      </c>
      <c r="E402" s="24">
        <v>692.5</v>
      </c>
      <c r="F402" s="24">
        <v>969.5</v>
      </c>
      <c r="G402" s="24" t="str">
        <f>CONCATENATE(Table24[[#This Row],[Country]],Table24[[#This Row],[Product]],Table24[[#This Row],[Quantity]],Table24[[#This Row],[Revenue]],Table24[[#This Row],[Cost]])</f>
        <v>MalaysiaSugar5541662692.5</v>
      </c>
      <c r="H402" s="25">
        <f>VLOOKUP(Table24[[#This Row],[Column1]],'Raw Data'!A:H,8,FALSE)</f>
        <v>43831</v>
      </c>
      <c r="I402" s="26" t="str">
        <f>TEXT(Table24[[#This Row],[Date]],"yyyy/mm/dd")</f>
        <v>2020/01/01</v>
      </c>
      <c r="J402" s="26" t="str">
        <f>SUBSTITUTE(Table24[[#This Row],[Date Text]],"/","-")</f>
        <v>2020-01-01</v>
      </c>
      <c r="K402" s="27" t="str">
        <f>MID(Table24[[#This Row],[Date Text]],6,2)</f>
        <v>01</v>
      </c>
      <c r="L402" s="26" t="str">
        <f>UPPER(LEFT(Table24[[#This Row],[Country]],3))</f>
        <v>MAL</v>
      </c>
      <c r="M402" s="28" t="str">
        <f xml:space="preserve"> IF(Table24[[#This Row],[Profit]]&gt;=10000,"&gt;= 10000", IF(Table24[[#This Row],[Profit]]&gt;=5000,"&gt;=  5000",IF(Table24[[#This Row],[Profit]]&gt;=1000,"&gt;=  1000",IF(Table24[[#This Row],[Profit]]&lt;1000,"&lt;=  1000","Invalid"))))</f>
        <v>&lt;=  1000</v>
      </c>
      <c r="N402" s="28" t="str">
        <f xml:space="preserve"> IF(Table24[[#This Row],[Quantity]]&gt;=4000,"&gt;=  4000", IF(Table24[[#This Row],[Quantity]]&gt;=2000,"&gt;=  2000",IF(Table24[[#This Row],[Quantity]]&gt;=1000,"&gt;= 1000",IF(Table24[[#This Row],[Quantity]]&lt;=1000,"&lt;= 1000","Invalid"))))</f>
        <v>&lt;= 1000</v>
      </c>
      <c r="O402" s="28" t="str">
        <f>TRIM(Table24[[#This Row],[Product]])</f>
        <v>Sugar</v>
      </c>
    </row>
    <row r="403" spans="1:15" x14ac:dyDescent="0.2">
      <c r="A403" s="21" t="s">
        <v>17</v>
      </c>
      <c r="B403" s="22" t="s">
        <v>13</v>
      </c>
      <c r="C403" s="23">
        <v>1233</v>
      </c>
      <c r="D403" s="24">
        <v>3699</v>
      </c>
      <c r="E403" s="24">
        <v>1541.25</v>
      </c>
      <c r="F403" s="24">
        <v>2157.75</v>
      </c>
      <c r="G403" s="24" t="str">
        <f>CONCATENATE(Table24[[#This Row],[Country]],Table24[[#This Row],[Product]],Table24[[#This Row],[Quantity]],Table24[[#This Row],[Revenue]],Table24[[#This Row],[Cost]])</f>
        <v>MalaysiaSugar123336991541.25</v>
      </c>
      <c r="H403" s="25">
        <f>VLOOKUP(Table24[[#This Row],[Column1]],'Raw Data'!A:H,8,FALSE)</f>
        <v>44166</v>
      </c>
      <c r="I403" s="26" t="str">
        <f>TEXT(Table24[[#This Row],[Date]],"yyyy/mm/dd")</f>
        <v>2020/12/01</v>
      </c>
      <c r="J403" s="26" t="str">
        <f>SUBSTITUTE(Table24[[#This Row],[Date Text]],"/","-")</f>
        <v>2020-12-01</v>
      </c>
      <c r="K403" s="27" t="str">
        <f>MID(Table24[[#This Row],[Date Text]],6,2)</f>
        <v>12</v>
      </c>
      <c r="L403" s="26" t="str">
        <f>UPPER(LEFT(Table24[[#This Row],[Country]],3))</f>
        <v>MAL</v>
      </c>
      <c r="M403" s="28" t="str">
        <f xml:space="preserve"> IF(Table24[[#This Row],[Profit]]&gt;=10000,"&gt;= 10000", IF(Table24[[#This Row],[Profit]]&gt;=5000,"&gt;=  5000",IF(Table24[[#This Row],[Profit]]&gt;=1000,"&gt;=  1000",IF(Table24[[#This Row],[Profit]]&lt;1000,"&lt;=  1000","Invalid"))))</f>
        <v>&gt;=  1000</v>
      </c>
      <c r="N403" s="28" t="str">
        <f xml:space="preserve"> IF(Table24[[#This Row],[Quantity]]&gt;=4000,"&gt;=  4000", IF(Table24[[#This Row],[Quantity]]&gt;=2000,"&gt;=  2000",IF(Table24[[#This Row],[Quantity]]&gt;=1000,"&gt;= 1000",IF(Table24[[#This Row],[Quantity]]&lt;=1000,"&lt;= 1000","Invalid"))))</f>
        <v>&gt;= 1000</v>
      </c>
      <c r="O403" s="28" t="str">
        <f>TRIM(Table24[[#This Row],[Product]])</f>
        <v>Sugar</v>
      </c>
    </row>
    <row r="404" spans="1:15" x14ac:dyDescent="0.2">
      <c r="A404" s="21" t="s">
        <v>17</v>
      </c>
      <c r="B404" s="22" t="s">
        <v>13</v>
      </c>
      <c r="C404" s="23">
        <v>2903</v>
      </c>
      <c r="D404" s="24">
        <v>8709</v>
      </c>
      <c r="E404" s="24">
        <v>3628.75</v>
      </c>
      <c r="F404" s="24">
        <v>5080.25</v>
      </c>
      <c r="G404" s="24" t="str">
        <f>CONCATENATE(Table24[[#This Row],[Country]],Table24[[#This Row],[Product]],Table24[[#This Row],[Quantity]],Table24[[#This Row],[Revenue]],Table24[[#This Row],[Cost]])</f>
        <v>MalaysiaSugar290387093628.75</v>
      </c>
      <c r="H404" s="25">
        <f>VLOOKUP(Table24[[#This Row],[Column1]],'Raw Data'!A:H,8,FALSE)</f>
        <v>43891</v>
      </c>
      <c r="I404" s="26" t="str">
        <f>TEXT(Table24[[#This Row],[Date]],"yyyy/mm/dd")</f>
        <v>2020/03/01</v>
      </c>
      <c r="J404" s="26" t="str">
        <f>SUBSTITUTE(Table24[[#This Row],[Date Text]],"/","-")</f>
        <v>2020-03-01</v>
      </c>
      <c r="K404" s="27" t="str">
        <f>MID(Table24[[#This Row],[Date Text]],6,2)</f>
        <v>03</v>
      </c>
      <c r="L404" s="26" t="str">
        <f>UPPER(LEFT(Table24[[#This Row],[Country]],3))</f>
        <v>MAL</v>
      </c>
      <c r="M404" s="28" t="str">
        <f xml:space="preserve"> IF(Table24[[#This Row],[Profit]]&gt;=10000,"&gt;= 10000", IF(Table24[[#This Row],[Profit]]&gt;=5000,"&gt;=  5000",IF(Table24[[#This Row],[Profit]]&gt;=1000,"&gt;=  1000",IF(Table24[[#This Row],[Profit]]&lt;1000,"&lt;=  1000","Invalid"))))</f>
        <v>&gt;=  5000</v>
      </c>
      <c r="N404" s="28" t="str">
        <f xml:space="preserve"> IF(Table24[[#This Row],[Quantity]]&gt;=4000,"&gt;=  4000", IF(Table24[[#This Row],[Quantity]]&gt;=2000,"&gt;=  2000",IF(Table24[[#This Row],[Quantity]]&gt;=1000,"&gt;= 1000",IF(Table24[[#This Row],[Quantity]]&lt;=1000,"&lt;= 1000","Invalid"))))</f>
        <v>&gt;=  2000</v>
      </c>
      <c r="O404" s="28" t="str">
        <f>TRIM(Table24[[#This Row],[Product]])</f>
        <v>Sugar</v>
      </c>
    </row>
    <row r="405" spans="1:15" x14ac:dyDescent="0.2">
      <c r="A405" s="21" t="s">
        <v>17</v>
      </c>
      <c r="B405" s="22" t="s">
        <v>14</v>
      </c>
      <c r="C405" s="23">
        <v>1493</v>
      </c>
      <c r="D405" s="24">
        <v>8958</v>
      </c>
      <c r="E405" s="24">
        <v>4105.75</v>
      </c>
      <c r="F405" s="24">
        <v>4852.25</v>
      </c>
      <c r="G405" s="24" t="str">
        <f>CONCATENATE(Table24[[#This Row],[Country]],Table24[[#This Row],[Product]],Table24[[#This Row],[Quantity]],Table24[[#This Row],[Revenue]],Table24[[#This Row],[Cost]])</f>
        <v>MalaysiaWhite Chocolate Macadamia Nut149389584105.75</v>
      </c>
      <c r="H405" s="25">
        <f>VLOOKUP(Table24[[#This Row],[Column1]],'Raw Data'!A:H,8,FALSE)</f>
        <v>43831</v>
      </c>
      <c r="I405" s="26" t="str">
        <f>TEXT(Table24[[#This Row],[Date]],"yyyy/mm/dd")</f>
        <v>2020/01/01</v>
      </c>
      <c r="J405" s="26" t="str">
        <f>SUBSTITUTE(Table24[[#This Row],[Date Text]],"/","-")</f>
        <v>2020-01-01</v>
      </c>
      <c r="K405" s="27" t="str">
        <f>MID(Table24[[#This Row],[Date Text]],6,2)</f>
        <v>01</v>
      </c>
      <c r="L405" s="26" t="str">
        <f>UPPER(LEFT(Table24[[#This Row],[Country]],3))</f>
        <v>MAL</v>
      </c>
      <c r="M405" s="28" t="str">
        <f xml:space="preserve"> IF(Table24[[#This Row],[Profit]]&gt;=10000,"&gt;= 10000", IF(Table24[[#This Row],[Profit]]&gt;=5000,"&gt;=  5000",IF(Table24[[#This Row],[Profit]]&gt;=1000,"&gt;=  1000",IF(Table24[[#This Row],[Profit]]&lt;1000,"&lt;=  1000","Invalid"))))</f>
        <v>&gt;=  1000</v>
      </c>
      <c r="N405" s="28" t="str">
        <f xml:space="preserve"> IF(Table24[[#This Row],[Quantity]]&gt;=4000,"&gt;=  4000", IF(Table24[[#This Row],[Quantity]]&gt;=2000,"&gt;=  2000",IF(Table24[[#This Row],[Quantity]]&gt;=1000,"&gt;= 1000",IF(Table24[[#This Row],[Quantity]]&lt;=1000,"&lt;= 1000","Invalid"))))</f>
        <v>&gt;= 1000</v>
      </c>
      <c r="O405" s="28" t="str">
        <f>TRIM(Table24[[#This Row],[Product]])</f>
        <v>White Chocolate Macadamia Nut</v>
      </c>
    </row>
    <row r="406" spans="1:15" x14ac:dyDescent="0.2">
      <c r="A406" s="21" t="s">
        <v>17</v>
      </c>
      <c r="B406" s="22" t="s">
        <v>14</v>
      </c>
      <c r="C406" s="23">
        <v>362</v>
      </c>
      <c r="D406" s="24">
        <v>2172</v>
      </c>
      <c r="E406" s="24">
        <v>995.5</v>
      </c>
      <c r="F406" s="24">
        <v>1176.5</v>
      </c>
      <c r="G406" s="24" t="str">
        <f>CONCATENATE(Table24[[#This Row],[Country]],Table24[[#This Row],[Product]],Table24[[#This Row],[Quantity]],Table24[[#This Row],[Revenue]],Table24[[#This Row],[Cost]])</f>
        <v>MalaysiaWhite Chocolate Macadamia Nut3622172995.5</v>
      </c>
      <c r="H406" s="25">
        <f>VLOOKUP(Table24[[#This Row],[Column1]],'Raw Data'!A:H,8,FALSE)</f>
        <v>43952</v>
      </c>
      <c r="I406" s="26" t="str">
        <f>TEXT(Table24[[#This Row],[Date]],"yyyy/mm/dd")</f>
        <v>2020/05/01</v>
      </c>
      <c r="J406" s="26" t="str">
        <f>SUBSTITUTE(Table24[[#This Row],[Date Text]],"/","-")</f>
        <v>2020-05-01</v>
      </c>
      <c r="K406" s="27" t="str">
        <f>MID(Table24[[#This Row],[Date Text]],6,2)</f>
        <v>05</v>
      </c>
      <c r="L406" s="26" t="str">
        <f>UPPER(LEFT(Table24[[#This Row],[Country]],3))</f>
        <v>MAL</v>
      </c>
      <c r="M406" s="28" t="str">
        <f xml:space="preserve"> IF(Table24[[#This Row],[Profit]]&gt;=10000,"&gt;= 10000", IF(Table24[[#This Row],[Profit]]&gt;=5000,"&gt;=  5000",IF(Table24[[#This Row],[Profit]]&gt;=1000,"&gt;=  1000",IF(Table24[[#This Row],[Profit]]&lt;1000,"&lt;=  1000","Invalid"))))</f>
        <v>&gt;=  1000</v>
      </c>
      <c r="N406" s="28" t="str">
        <f xml:space="preserve"> IF(Table24[[#This Row],[Quantity]]&gt;=4000,"&gt;=  4000", IF(Table24[[#This Row],[Quantity]]&gt;=2000,"&gt;=  2000",IF(Table24[[#This Row],[Quantity]]&gt;=1000,"&gt;= 1000",IF(Table24[[#This Row],[Quantity]]&lt;=1000,"&lt;= 1000","Invalid"))))</f>
        <v>&lt;= 1000</v>
      </c>
      <c r="O406" s="28" t="str">
        <f>TRIM(Table24[[#This Row],[Product]])</f>
        <v>White Chocolate Macadamia Nut</v>
      </c>
    </row>
    <row r="407" spans="1:15" x14ac:dyDescent="0.2">
      <c r="A407" s="21" t="s">
        <v>17</v>
      </c>
      <c r="B407" s="22" t="s">
        <v>14</v>
      </c>
      <c r="C407" s="23">
        <v>1084</v>
      </c>
      <c r="D407" s="24">
        <v>6504</v>
      </c>
      <c r="E407" s="24">
        <v>2981</v>
      </c>
      <c r="F407" s="24">
        <v>3523</v>
      </c>
      <c r="G407" s="24" t="str">
        <f>CONCATENATE(Table24[[#This Row],[Country]],Table24[[#This Row],[Product]],Table24[[#This Row],[Quantity]],Table24[[#This Row],[Revenue]],Table24[[#This Row],[Cost]])</f>
        <v>MalaysiaWhite Chocolate Macadamia Nut108465042981</v>
      </c>
      <c r="H407" s="25">
        <f>VLOOKUP(Table24[[#This Row],[Column1]],'Raw Data'!A:H,8,FALSE)</f>
        <v>44166</v>
      </c>
      <c r="I407" s="26" t="str">
        <f>TEXT(Table24[[#This Row],[Date]],"yyyy/mm/dd")</f>
        <v>2020/12/01</v>
      </c>
      <c r="J407" s="26" t="str">
        <f>SUBSTITUTE(Table24[[#This Row],[Date Text]],"/","-")</f>
        <v>2020-12-01</v>
      </c>
      <c r="K407" s="27" t="str">
        <f>MID(Table24[[#This Row],[Date Text]],6,2)</f>
        <v>12</v>
      </c>
      <c r="L407" s="26" t="str">
        <f>UPPER(LEFT(Table24[[#This Row],[Country]],3))</f>
        <v>MAL</v>
      </c>
      <c r="M407" s="28" t="str">
        <f xml:space="preserve"> IF(Table24[[#This Row],[Profit]]&gt;=10000,"&gt;= 10000", IF(Table24[[#This Row],[Profit]]&gt;=5000,"&gt;=  5000",IF(Table24[[#This Row],[Profit]]&gt;=1000,"&gt;=  1000",IF(Table24[[#This Row],[Profit]]&lt;1000,"&lt;=  1000","Invalid"))))</f>
        <v>&gt;=  1000</v>
      </c>
      <c r="N407" s="28" t="str">
        <f xml:space="preserve"> IF(Table24[[#This Row],[Quantity]]&gt;=4000,"&gt;=  4000", IF(Table24[[#This Row],[Quantity]]&gt;=2000,"&gt;=  2000",IF(Table24[[#This Row],[Quantity]]&gt;=1000,"&gt;= 1000",IF(Table24[[#This Row],[Quantity]]&lt;=1000,"&lt;= 1000","Invalid"))))</f>
        <v>&gt;= 1000</v>
      </c>
      <c r="O407" s="28" t="str">
        <f>TRIM(Table24[[#This Row],[Product]])</f>
        <v>White Chocolate Macadamia Nut</v>
      </c>
    </row>
    <row r="408" spans="1:15" x14ac:dyDescent="0.2">
      <c r="A408" s="21" t="s">
        <v>17</v>
      </c>
      <c r="B408" s="22" t="s">
        <v>14</v>
      </c>
      <c r="C408" s="23">
        <v>2861</v>
      </c>
      <c r="D408" s="24">
        <v>17166</v>
      </c>
      <c r="E408" s="24">
        <v>7867.75</v>
      </c>
      <c r="F408" s="24">
        <v>9298.25</v>
      </c>
      <c r="G408" s="24" t="str">
        <f>CONCATENATE(Table24[[#This Row],[Country]],Table24[[#This Row],[Product]],Table24[[#This Row],[Quantity]],Table24[[#This Row],[Revenue]],Table24[[#This Row],[Cost]])</f>
        <v>MalaysiaWhite Chocolate Macadamia Nut2861171667867.75</v>
      </c>
      <c r="H408" s="25">
        <f>VLOOKUP(Table24[[#This Row],[Column1]],'Raw Data'!A:H,8,FALSE)</f>
        <v>43831</v>
      </c>
      <c r="I408" s="26" t="str">
        <f>TEXT(Table24[[#This Row],[Date]],"yyyy/mm/dd")</f>
        <v>2020/01/01</v>
      </c>
      <c r="J408" s="26" t="str">
        <f>SUBSTITUTE(Table24[[#This Row],[Date Text]],"/","-")</f>
        <v>2020-01-01</v>
      </c>
      <c r="K408" s="27" t="str">
        <f>MID(Table24[[#This Row],[Date Text]],6,2)</f>
        <v>01</v>
      </c>
      <c r="L408" s="26" t="str">
        <f>UPPER(LEFT(Table24[[#This Row],[Country]],3))</f>
        <v>MAL</v>
      </c>
      <c r="M408" s="28" t="str">
        <f xml:space="preserve"> IF(Table24[[#This Row],[Profit]]&gt;=10000,"&gt;= 10000", IF(Table24[[#This Row],[Profit]]&gt;=5000,"&gt;=  5000",IF(Table24[[#This Row],[Profit]]&gt;=1000,"&gt;=  1000",IF(Table24[[#This Row],[Profit]]&lt;1000,"&lt;=  1000","Invalid"))))</f>
        <v>&gt;=  5000</v>
      </c>
      <c r="N408" s="28" t="str">
        <f xml:space="preserve"> IF(Table24[[#This Row],[Quantity]]&gt;=4000,"&gt;=  4000", IF(Table24[[#This Row],[Quantity]]&gt;=2000,"&gt;=  2000",IF(Table24[[#This Row],[Quantity]]&gt;=1000,"&gt;= 1000",IF(Table24[[#This Row],[Quantity]]&lt;=1000,"&lt;= 1000","Invalid"))))</f>
        <v>&gt;=  2000</v>
      </c>
      <c r="O408" s="28" t="str">
        <f>TRIM(Table24[[#This Row],[Product]])</f>
        <v>White Chocolate Macadamia Nut</v>
      </c>
    </row>
    <row r="409" spans="1:15" x14ac:dyDescent="0.2">
      <c r="A409" s="21" t="s">
        <v>17</v>
      </c>
      <c r="B409" s="22" t="s">
        <v>14</v>
      </c>
      <c r="C409" s="23">
        <v>1498</v>
      </c>
      <c r="D409" s="24">
        <v>8988</v>
      </c>
      <c r="E409" s="24">
        <v>4119.5</v>
      </c>
      <c r="F409" s="24">
        <v>4868.5</v>
      </c>
      <c r="G409" s="24" t="str">
        <f>CONCATENATE(Table24[[#This Row],[Country]],Table24[[#This Row],[Product]],Table24[[#This Row],[Quantity]],Table24[[#This Row],[Revenue]],Table24[[#This Row],[Cost]])</f>
        <v>MalaysiaWhite Chocolate Macadamia Nut149889884119.5</v>
      </c>
      <c r="H409" s="25">
        <f>VLOOKUP(Table24[[#This Row],[Column1]],'Raw Data'!A:H,8,FALSE)</f>
        <v>43983</v>
      </c>
      <c r="I409" s="26" t="str">
        <f>TEXT(Table24[[#This Row],[Date]],"yyyy/mm/dd")</f>
        <v>2020/06/01</v>
      </c>
      <c r="J409" s="26" t="str">
        <f>SUBSTITUTE(Table24[[#This Row],[Date Text]],"/","-")</f>
        <v>2020-06-01</v>
      </c>
      <c r="K409" s="27" t="str">
        <f>MID(Table24[[#This Row],[Date Text]],6,2)</f>
        <v>06</v>
      </c>
      <c r="L409" s="26" t="str">
        <f>UPPER(LEFT(Table24[[#This Row],[Country]],3))</f>
        <v>MAL</v>
      </c>
      <c r="M409" s="28" t="str">
        <f xml:space="preserve"> IF(Table24[[#This Row],[Profit]]&gt;=10000,"&gt;= 10000", IF(Table24[[#This Row],[Profit]]&gt;=5000,"&gt;=  5000",IF(Table24[[#This Row],[Profit]]&gt;=1000,"&gt;=  1000",IF(Table24[[#This Row],[Profit]]&lt;1000,"&lt;=  1000","Invalid"))))</f>
        <v>&gt;=  1000</v>
      </c>
      <c r="N409" s="28" t="str">
        <f xml:space="preserve"> IF(Table24[[#This Row],[Quantity]]&gt;=4000,"&gt;=  4000", IF(Table24[[#This Row],[Quantity]]&gt;=2000,"&gt;=  2000",IF(Table24[[#This Row],[Quantity]]&gt;=1000,"&gt;= 1000",IF(Table24[[#This Row],[Quantity]]&lt;=1000,"&lt;= 1000","Invalid"))))</f>
        <v>&gt;= 1000</v>
      </c>
      <c r="O409" s="28" t="str">
        <f>TRIM(Table24[[#This Row],[Product]])</f>
        <v>White Chocolate Macadamia Nut</v>
      </c>
    </row>
    <row r="410" spans="1:15" x14ac:dyDescent="0.2">
      <c r="A410" s="21" t="s">
        <v>17</v>
      </c>
      <c r="B410" s="22" t="s">
        <v>14</v>
      </c>
      <c r="C410" s="23">
        <v>1333</v>
      </c>
      <c r="D410" s="24">
        <v>7998</v>
      </c>
      <c r="E410" s="24">
        <v>3665.75</v>
      </c>
      <c r="F410" s="24">
        <v>4332.25</v>
      </c>
      <c r="G410" s="24" t="str">
        <f>CONCATENATE(Table24[[#This Row],[Country]],Table24[[#This Row],[Product]],Table24[[#This Row],[Quantity]],Table24[[#This Row],[Revenue]],Table24[[#This Row],[Cost]])</f>
        <v>MalaysiaWhite Chocolate Macadamia Nut133379983665.75</v>
      </c>
      <c r="H410" s="25">
        <f>VLOOKUP(Table24[[#This Row],[Column1]],'Raw Data'!A:H,8,FALSE)</f>
        <v>44136</v>
      </c>
      <c r="I410" s="26" t="str">
        <f>TEXT(Table24[[#This Row],[Date]],"yyyy/mm/dd")</f>
        <v>2020/11/01</v>
      </c>
      <c r="J410" s="26" t="str">
        <f>SUBSTITUTE(Table24[[#This Row],[Date Text]],"/","-")</f>
        <v>2020-11-01</v>
      </c>
      <c r="K410" s="27" t="str">
        <f>MID(Table24[[#This Row],[Date Text]],6,2)</f>
        <v>11</v>
      </c>
      <c r="L410" s="26" t="str">
        <f>UPPER(LEFT(Table24[[#This Row],[Country]],3))</f>
        <v>MAL</v>
      </c>
      <c r="M410" s="28" t="str">
        <f xml:space="preserve"> IF(Table24[[#This Row],[Profit]]&gt;=10000,"&gt;= 10000", IF(Table24[[#This Row],[Profit]]&gt;=5000,"&gt;=  5000",IF(Table24[[#This Row],[Profit]]&gt;=1000,"&gt;=  1000",IF(Table24[[#This Row],[Profit]]&lt;1000,"&lt;=  1000","Invalid"))))</f>
        <v>&gt;=  1000</v>
      </c>
      <c r="N410" s="28" t="str">
        <f xml:space="preserve"> IF(Table24[[#This Row],[Quantity]]&gt;=4000,"&gt;=  4000", IF(Table24[[#This Row],[Quantity]]&gt;=2000,"&gt;=  2000",IF(Table24[[#This Row],[Quantity]]&gt;=1000,"&gt;= 1000",IF(Table24[[#This Row],[Quantity]]&lt;=1000,"&lt;= 1000","Invalid"))))</f>
        <v>&gt;= 1000</v>
      </c>
      <c r="O410" s="28" t="str">
        <f>TRIM(Table24[[#This Row],[Product]])</f>
        <v>White Chocolate Macadamia Nut</v>
      </c>
    </row>
    <row r="411" spans="1:15" x14ac:dyDescent="0.2">
      <c r="A411" s="21" t="s">
        <v>17</v>
      </c>
      <c r="B411" s="22" t="s">
        <v>14</v>
      </c>
      <c r="C411" s="23">
        <v>609</v>
      </c>
      <c r="D411" s="24">
        <v>3654</v>
      </c>
      <c r="E411" s="24">
        <v>1674.75</v>
      </c>
      <c r="F411" s="24">
        <v>1979.25</v>
      </c>
      <c r="G411" s="24" t="str">
        <f>CONCATENATE(Table24[[#This Row],[Country]],Table24[[#This Row],[Product]],Table24[[#This Row],[Quantity]],Table24[[#This Row],[Revenue]],Table24[[#This Row],[Cost]])</f>
        <v>MalaysiaWhite Chocolate Macadamia Nut60936541674.75</v>
      </c>
      <c r="H411" s="25">
        <f>VLOOKUP(Table24[[#This Row],[Column1]],'Raw Data'!A:H,8,FALSE)</f>
        <v>44044</v>
      </c>
      <c r="I411" s="26" t="str">
        <f>TEXT(Table24[[#This Row],[Date]],"yyyy/mm/dd")</f>
        <v>2020/08/01</v>
      </c>
      <c r="J411" s="26" t="str">
        <f>SUBSTITUTE(Table24[[#This Row],[Date Text]],"/","-")</f>
        <v>2020-08-01</v>
      </c>
      <c r="K411" s="27" t="str">
        <f>MID(Table24[[#This Row],[Date Text]],6,2)</f>
        <v>08</v>
      </c>
      <c r="L411" s="26" t="str">
        <f>UPPER(LEFT(Table24[[#This Row],[Country]],3))</f>
        <v>MAL</v>
      </c>
      <c r="M411" s="28" t="str">
        <f xml:space="preserve"> IF(Table24[[#This Row],[Profit]]&gt;=10000,"&gt;= 10000", IF(Table24[[#This Row],[Profit]]&gt;=5000,"&gt;=  5000",IF(Table24[[#This Row],[Profit]]&gt;=1000,"&gt;=  1000",IF(Table24[[#This Row],[Profit]]&lt;1000,"&lt;=  1000","Invalid"))))</f>
        <v>&gt;=  1000</v>
      </c>
      <c r="N411" s="28" t="str">
        <f xml:space="preserve"> IF(Table24[[#This Row],[Quantity]]&gt;=4000,"&gt;=  4000", IF(Table24[[#This Row],[Quantity]]&gt;=2000,"&gt;=  2000",IF(Table24[[#This Row],[Quantity]]&gt;=1000,"&gt;= 1000",IF(Table24[[#This Row],[Quantity]]&lt;=1000,"&lt;= 1000","Invalid"))))</f>
        <v>&lt;= 1000</v>
      </c>
      <c r="O411" s="28" t="str">
        <f>TRIM(Table24[[#This Row],[Product]])</f>
        <v>White Chocolate Macadamia Nut</v>
      </c>
    </row>
    <row r="412" spans="1:15" x14ac:dyDescent="0.2">
      <c r="A412" s="21" t="s">
        <v>17</v>
      </c>
      <c r="B412" s="22" t="s">
        <v>14</v>
      </c>
      <c r="C412" s="23">
        <v>635</v>
      </c>
      <c r="D412" s="24">
        <v>3810</v>
      </c>
      <c r="E412" s="24">
        <v>1746.25</v>
      </c>
      <c r="F412" s="24">
        <v>2063.75</v>
      </c>
      <c r="G412" s="24" t="str">
        <f>CONCATENATE(Table24[[#This Row],[Country]],Table24[[#This Row],[Product]],Table24[[#This Row],[Quantity]],Table24[[#This Row],[Revenue]],Table24[[#This Row],[Cost]])</f>
        <v>MalaysiaWhite Chocolate Macadamia Nut63538101746.25</v>
      </c>
      <c r="H412" s="25">
        <f>VLOOKUP(Table24[[#This Row],[Column1]],'Raw Data'!A:H,8,FALSE)</f>
        <v>44166</v>
      </c>
      <c r="I412" s="26" t="str">
        <f>TEXT(Table24[[#This Row],[Date]],"yyyy/mm/dd")</f>
        <v>2020/12/01</v>
      </c>
      <c r="J412" s="26" t="str">
        <f>SUBSTITUTE(Table24[[#This Row],[Date Text]],"/","-")</f>
        <v>2020-12-01</v>
      </c>
      <c r="K412" s="27" t="str">
        <f>MID(Table24[[#This Row],[Date Text]],6,2)</f>
        <v>12</v>
      </c>
      <c r="L412" s="26" t="str">
        <f>UPPER(LEFT(Table24[[#This Row],[Country]],3))</f>
        <v>MAL</v>
      </c>
      <c r="M412" s="28" t="str">
        <f xml:space="preserve"> IF(Table24[[#This Row],[Profit]]&gt;=10000,"&gt;= 10000", IF(Table24[[#This Row],[Profit]]&gt;=5000,"&gt;=  5000",IF(Table24[[#This Row],[Profit]]&gt;=1000,"&gt;=  1000",IF(Table24[[#This Row],[Profit]]&lt;1000,"&lt;=  1000","Invalid"))))</f>
        <v>&gt;=  1000</v>
      </c>
      <c r="N412" s="28" t="str">
        <f xml:space="preserve"> IF(Table24[[#This Row],[Quantity]]&gt;=4000,"&gt;=  4000", IF(Table24[[#This Row],[Quantity]]&gt;=2000,"&gt;=  2000",IF(Table24[[#This Row],[Quantity]]&gt;=1000,"&gt;= 1000",IF(Table24[[#This Row],[Quantity]]&lt;=1000,"&lt;= 1000","Invalid"))))</f>
        <v>&lt;= 1000</v>
      </c>
      <c r="O412" s="28" t="str">
        <f>TRIM(Table24[[#This Row],[Product]])</f>
        <v>White Chocolate Macadamia Nut</v>
      </c>
    </row>
    <row r="413" spans="1:15" x14ac:dyDescent="0.2">
      <c r="A413" s="21" t="s">
        <v>17</v>
      </c>
      <c r="B413" s="22" t="s">
        <v>14</v>
      </c>
      <c r="C413" s="23">
        <v>245</v>
      </c>
      <c r="D413" s="24">
        <v>1470</v>
      </c>
      <c r="E413" s="24">
        <v>673.75</v>
      </c>
      <c r="F413" s="24">
        <v>796.25</v>
      </c>
      <c r="G413" s="24" t="str">
        <f>CONCATENATE(Table24[[#This Row],[Country]],Table24[[#This Row],[Product]],Table24[[#This Row],[Quantity]],Table24[[#This Row],[Revenue]],Table24[[#This Row],[Cost]])</f>
        <v>MalaysiaWhite Chocolate Macadamia Nut2451470673.75</v>
      </c>
      <c r="H413" s="25">
        <f>VLOOKUP(Table24[[#This Row],[Column1]],'Raw Data'!A:H,8,FALSE)</f>
        <v>43952</v>
      </c>
      <c r="I413" s="26" t="str">
        <f>TEXT(Table24[[#This Row],[Date]],"yyyy/mm/dd")</f>
        <v>2020/05/01</v>
      </c>
      <c r="J413" s="26" t="str">
        <f>SUBSTITUTE(Table24[[#This Row],[Date Text]],"/","-")</f>
        <v>2020-05-01</v>
      </c>
      <c r="K413" s="27" t="str">
        <f>MID(Table24[[#This Row],[Date Text]],6,2)</f>
        <v>05</v>
      </c>
      <c r="L413" s="26" t="str">
        <f>UPPER(LEFT(Table24[[#This Row],[Country]],3))</f>
        <v>MAL</v>
      </c>
      <c r="M413" s="28" t="str">
        <f xml:space="preserve"> IF(Table24[[#This Row],[Profit]]&gt;=10000,"&gt;= 10000", IF(Table24[[#This Row],[Profit]]&gt;=5000,"&gt;=  5000",IF(Table24[[#This Row],[Profit]]&gt;=1000,"&gt;=  1000",IF(Table24[[#This Row],[Profit]]&lt;1000,"&lt;=  1000","Invalid"))))</f>
        <v>&lt;=  1000</v>
      </c>
      <c r="N413" s="28" t="str">
        <f xml:space="preserve"> IF(Table24[[#This Row],[Quantity]]&gt;=4000,"&gt;=  4000", IF(Table24[[#This Row],[Quantity]]&gt;=2000,"&gt;=  2000",IF(Table24[[#This Row],[Quantity]]&gt;=1000,"&gt;= 1000",IF(Table24[[#This Row],[Quantity]]&lt;=1000,"&lt;= 1000","Invalid"))))</f>
        <v>&lt;= 1000</v>
      </c>
      <c r="O413" s="28" t="str">
        <f>TRIM(Table24[[#This Row],[Product]])</f>
        <v>White Chocolate Macadamia Nut</v>
      </c>
    </row>
    <row r="414" spans="1:15" x14ac:dyDescent="0.2">
      <c r="A414" s="21" t="s">
        <v>17</v>
      </c>
      <c r="B414" s="22" t="s">
        <v>14</v>
      </c>
      <c r="C414" s="23">
        <v>2110</v>
      </c>
      <c r="D414" s="24">
        <v>12660</v>
      </c>
      <c r="E414" s="24">
        <v>5802.5</v>
      </c>
      <c r="F414" s="24">
        <v>6857.5</v>
      </c>
      <c r="G414" s="24" t="str">
        <f>CONCATENATE(Table24[[#This Row],[Country]],Table24[[#This Row],[Product]],Table24[[#This Row],[Quantity]],Table24[[#This Row],[Revenue]],Table24[[#This Row],[Cost]])</f>
        <v>MalaysiaWhite Chocolate Macadamia Nut2110126605802.5</v>
      </c>
      <c r="H414" s="25">
        <f>VLOOKUP(Table24[[#This Row],[Column1]],'Raw Data'!A:H,8,FALSE)</f>
        <v>44075</v>
      </c>
      <c r="I414" s="26" t="str">
        <f>TEXT(Table24[[#This Row],[Date]],"yyyy/mm/dd")</f>
        <v>2020/09/01</v>
      </c>
      <c r="J414" s="26" t="str">
        <f>SUBSTITUTE(Table24[[#This Row],[Date Text]],"/","-")</f>
        <v>2020-09-01</v>
      </c>
      <c r="K414" s="27" t="str">
        <f>MID(Table24[[#This Row],[Date Text]],6,2)</f>
        <v>09</v>
      </c>
      <c r="L414" s="26" t="str">
        <f>UPPER(LEFT(Table24[[#This Row],[Country]],3))</f>
        <v>MAL</v>
      </c>
      <c r="M414" s="28" t="str">
        <f xml:space="preserve"> IF(Table24[[#This Row],[Profit]]&gt;=10000,"&gt;= 10000", IF(Table24[[#This Row],[Profit]]&gt;=5000,"&gt;=  5000",IF(Table24[[#This Row],[Profit]]&gt;=1000,"&gt;=  1000",IF(Table24[[#This Row],[Profit]]&lt;1000,"&lt;=  1000","Invalid"))))</f>
        <v>&gt;=  5000</v>
      </c>
      <c r="N414" s="28" t="str">
        <f xml:space="preserve"> IF(Table24[[#This Row],[Quantity]]&gt;=4000,"&gt;=  4000", IF(Table24[[#This Row],[Quantity]]&gt;=2000,"&gt;=  2000",IF(Table24[[#This Row],[Quantity]]&gt;=1000,"&gt;= 1000",IF(Table24[[#This Row],[Quantity]]&lt;=1000,"&lt;= 1000","Invalid"))))</f>
        <v>&gt;=  2000</v>
      </c>
      <c r="O414" s="28" t="str">
        <f>TRIM(Table24[[#This Row],[Product]])</f>
        <v>White Chocolate Macadamia Nut</v>
      </c>
    </row>
    <row r="415" spans="1:15" x14ac:dyDescent="0.2">
      <c r="A415" s="21" t="s">
        <v>17</v>
      </c>
      <c r="B415" s="22" t="s">
        <v>14</v>
      </c>
      <c r="C415" s="23">
        <v>2628</v>
      </c>
      <c r="D415" s="24">
        <v>15768</v>
      </c>
      <c r="E415" s="24">
        <v>7227</v>
      </c>
      <c r="F415" s="24">
        <v>8541</v>
      </c>
      <c r="G415" s="24" t="str">
        <f>CONCATENATE(Table24[[#This Row],[Country]],Table24[[#This Row],[Product]],Table24[[#This Row],[Quantity]],Table24[[#This Row],[Revenue]],Table24[[#This Row],[Cost]])</f>
        <v>MalaysiaWhite Chocolate Macadamia Nut2628157687227</v>
      </c>
      <c r="H415" s="25">
        <f>VLOOKUP(Table24[[#This Row],[Column1]],'Raw Data'!A:H,8,FALSE)</f>
        <v>43922</v>
      </c>
      <c r="I415" s="26" t="str">
        <f>TEXT(Table24[[#This Row],[Date]],"yyyy/mm/dd")</f>
        <v>2020/04/01</v>
      </c>
      <c r="J415" s="26" t="str">
        <f>SUBSTITUTE(Table24[[#This Row],[Date Text]],"/","-")</f>
        <v>2020-04-01</v>
      </c>
      <c r="K415" s="27" t="str">
        <f>MID(Table24[[#This Row],[Date Text]],6,2)</f>
        <v>04</v>
      </c>
      <c r="L415" s="26" t="str">
        <f>UPPER(LEFT(Table24[[#This Row],[Country]],3))</f>
        <v>MAL</v>
      </c>
      <c r="M415" s="28" t="str">
        <f xml:space="preserve"> IF(Table24[[#This Row],[Profit]]&gt;=10000,"&gt;= 10000", IF(Table24[[#This Row],[Profit]]&gt;=5000,"&gt;=  5000",IF(Table24[[#This Row],[Profit]]&gt;=1000,"&gt;=  1000",IF(Table24[[#This Row],[Profit]]&lt;1000,"&lt;=  1000","Invalid"))))</f>
        <v>&gt;=  5000</v>
      </c>
      <c r="N415" s="28" t="str">
        <f xml:space="preserve"> IF(Table24[[#This Row],[Quantity]]&gt;=4000,"&gt;=  4000", IF(Table24[[#This Row],[Quantity]]&gt;=2000,"&gt;=  2000",IF(Table24[[#This Row],[Quantity]]&gt;=1000,"&gt;= 1000",IF(Table24[[#This Row],[Quantity]]&lt;=1000,"&lt;= 1000","Invalid"))))</f>
        <v>&gt;=  2000</v>
      </c>
      <c r="O415" s="28" t="str">
        <f>TRIM(Table24[[#This Row],[Product]])</f>
        <v>White Chocolate Macadamia Nut</v>
      </c>
    </row>
    <row r="416" spans="1:15" x14ac:dyDescent="0.2">
      <c r="A416" s="21" t="s">
        <v>17</v>
      </c>
      <c r="B416" s="22" t="s">
        <v>14</v>
      </c>
      <c r="C416" s="23">
        <v>1395</v>
      </c>
      <c r="D416" s="24">
        <v>8370</v>
      </c>
      <c r="E416" s="24">
        <v>3836.25</v>
      </c>
      <c r="F416" s="24">
        <v>4533.75</v>
      </c>
      <c r="G416" s="24" t="str">
        <f>CONCATENATE(Table24[[#This Row],[Country]],Table24[[#This Row],[Product]],Table24[[#This Row],[Quantity]],Table24[[#This Row],[Revenue]],Table24[[#This Row],[Cost]])</f>
        <v>MalaysiaWhite Chocolate Macadamia Nut139583703836.25</v>
      </c>
      <c r="H416" s="25">
        <f>VLOOKUP(Table24[[#This Row],[Column1]],'Raw Data'!A:H,8,FALSE)</f>
        <v>44013</v>
      </c>
      <c r="I416" s="26" t="str">
        <f>TEXT(Table24[[#This Row],[Date]],"yyyy/mm/dd")</f>
        <v>2020/07/01</v>
      </c>
      <c r="J416" s="26" t="str">
        <f>SUBSTITUTE(Table24[[#This Row],[Date Text]],"/","-")</f>
        <v>2020-07-01</v>
      </c>
      <c r="K416" s="27" t="str">
        <f>MID(Table24[[#This Row],[Date Text]],6,2)</f>
        <v>07</v>
      </c>
      <c r="L416" s="26" t="str">
        <f>UPPER(LEFT(Table24[[#This Row],[Country]],3))</f>
        <v>MAL</v>
      </c>
      <c r="M416" s="28" t="str">
        <f xml:space="preserve"> IF(Table24[[#This Row],[Profit]]&gt;=10000,"&gt;= 10000", IF(Table24[[#This Row],[Profit]]&gt;=5000,"&gt;=  5000",IF(Table24[[#This Row],[Profit]]&gt;=1000,"&gt;=  1000",IF(Table24[[#This Row],[Profit]]&lt;1000,"&lt;=  1000","Invalid"))))</f>
        <v>&gt;=  1000</v>
      </c>
      <c r="N416" s="28" t="str">
        <f xml:space="preserve"> IF(Table24[[#This Row],[Quantity]]&gt;=4000,"&gt;=  4000", IF(Table24[[#This Row],[Quantity]]&gt;=2000,"&gt;=  2000",IF(Table24[[#This Row],[Quantity]]&gt;=1000,"&gt;= 1000",IF(Table24[[#This Row],[Quantity]]&lt;=1000,"&lt;= 1000","Invalid"))))</f>
        <v>&gt;= 1000</v>
      </c>
      <c r="O416" s="28" t="str">
        <f>TRIM(Table24[[#This Row],[Product]])</f>
        <v>White Chocolate Macadamia Nut</v>
      </c>
    </row>
    <row r="417" spans="1:15" x14ac:dyDescent="0.2">
      <c r="A417" s="21" t="s">
        <v>17</v>
      </c>
      <c r="B417" s="22" t="s">
        <v>14</v>
      </c>
      <c r="C417" s="23">
        <v>905</v>
      </c>
      <c r="D417" s="24">
        <v>5430</v>
      </c>
      <c r="E417" s="24">
        <v>2488.75</v>
      </c>
      <c r="F417" s="24">
        <v>2941.25</v>
      </c>
      <c r="G417" s="24" t="str">
        <f>CONCATENATE(Table24[[#This Row],[Country]],Table24[[#This Row],[Product]],Table24[[#This Row],[Quantity]],Table24[[#This Row],[Revenue]],Table24[[#This Row],[Cost]])</f>
        <v>MalaysiaWhite Chocolate Macadamia Nut90554302488.75</v>
      </c>
      <c r="H417" s="25">
        <f>VLOOKUP(Table24[[#This Row],[Column1]],'Raw Data'!A:H,8,FALSE)</f>
        <v>44105</v>
      </c>
      <c r="I417" s="26" t="str">
        <f>TEXT(Table24[[#This Row],[Date]],"yyyy/mm/dd")</f>
        <v>2020/10/01</v>
      </c>
      <c r="J417" s="26" t="str">
        <f>SUBSTITUTE(Table24[[#This Row],[Date Text]],"/","-")</f>
        <v>2020-10-01</v>
      </c>
      <c r="K417" s="27" t="str">
        <f>MID(Table24[[#This Row],[Date Text]],6,2)</f>
        <v>10</v>
      </c>
      <c r="L417" s="26" t="str">
        <f>UPPER(LEFT(Table24[[#This Row],[Country]],3))</f>
        <v>MAL</v>
      </c>
      <c r="M417" s="28" t="str">
        <f xml:space="preserve"> IF(Table24[[#This Row],[Profit]]&gt;=10000,"&gt;= 10000", IF(Table24[[#This Row],[Profit]]&gt;=5000,"&gt;=  5000",IF(Table24[[#This Row],[Profit]]&gt;=1000,"&gt;=  1000",IF(Table24[[#This Row],[Profit]]&lt;1000,"&lt;=  1000","Invalid"))))</f>
        <v>&gt;=  1000</v>
      </c>
      <c r="N417" s="28" t="str">
        <f xml:space="preserve"> IF(Table24[[#This Row],[Quantity]]&gt;=4000,"&gt;=  4000", IF(Table24[[#This Row],[Quantity]]&gt;=2000,"&gt;=  2000",IF(Table24[[#This Row],[Quantity]]&gt;=1000,"&gt;= 1000",IF(Table24[[#This Row],[Quantity]]&lt;=1000,"&lt;= 1000","Invalid"))))</f>
        <v>&lt;= 1000</v>
      </c>
      <c r="O417" s="28" t="str">
        <f>TRIM(Table24[[#This Row],[Product]])</f>
        <v>White Chocolate Macadamia Nut</v>
      </c>
    </row>
    <row r="418" spans="1:15" x14ac:dyDescent="0.2">
      <c r="A418" s="21" t="s">
        <v>17</v>
      </c>
      <c r="B418" s="22" t="s">
        <v>14</v>
      </c>
      <c r="C418" s="23">
        <v>604</v>
      </c>
      <c r="D418" s="24">
        <v>3624</v>
      </c>
      <c r="E418" s="24">
        <v>1661</v>
      </c>
      <c r="F418" s="24">
        <v>1963</v>
      </c>
      <c r="G418" s="24" t="str">
        <f>CONCATENATE(Table24[[#This Row],[Country]],Table24[[#This Row],[Product]],Table24[[#This Row],[Quantity]],Table24[[#This Row],[Revenue]],Table24[[#This Row],[Cost]])</f>
        <v>MalaysiaWhite Chocolate Macadamia Nut60436241661</v>
      </c>
      <c r="H418" s="25">
        <f>VLOOKUP(Table24[[#This Row],[Column1]],'Raw Data'!A:H,8,FALSE)</f>
        <v>43983</v>
      </c>
      <c r="I418" s="26" t="str">
        <f>TEXT(Table24[[#This Row],[Date]],"yyyy/mm/dd")</f>
        <v>2020/06/01</v>
      </c>
      <c r="J418" s="26" t="str">
        <f>SUBSTITUTE(Table24[[#This Row],[Date Text]],"/","-")</f>
        <v>2020-06-01</v>
      </c>
      <c r="K418" s="27" t="str">
        <f>MID(Table24[[#This Row],[Date Text]],6,2)</f>
        <v>06</v>
      </c>
      <c r="L418" s="26" t="str">
        <f>UPPER(LEFT(Table24[[#This Row],[Country]],3))</f>
        <v>MAL</v>
      </c>
      <c r="M418" s="28" t="str">
        <f xml:space="preserve"> IF(Table24[[#This Row],[Profit]]&gt;=10000,"&gt;= 10000", IF(Table24[[#This Row],[Profit]]&gt;=5000,"&gt;=  5000",IF(Table24[[#This Row],[Profit]]&gt;=1000,"&gt;=  1000",IF(Table24[[#This Row],[Profit]]&lt;1000,"&lt;=  1000","Invalid"))))</f>
        <v>&gt;=  1000</v>
      </c>
      <c r="N418" s="28" t="str">
        <f xml:space="preserve"> IF(Table24[[#This Row],[Quantity]]&gt;=4000,"&gt;=  4000", IF(Table24[[#This Row],[Quantity]]&gt;=2000,"&gt;=  2000",IF(Table24[[#This Row],[Quantity]]&gt;=1000,"&gt;= 1000",IF(Table24[[#This Row],[Quantity]]&lt;=1000,"&lt;= 1000","Invalid"))))</f>
        <v>&lt;= 1000</v>
      </c>
      <c r="O418" s="28" t="str">
        <f>TRIM(Table24[[#This Row],[Product]])</f>
        <v>White Chocolate Macadamia Nut</v>
      </c>
    </row>
    <row r="419" spans="1:15" x14ac:dyDescent="0.2">
      <c r="A419" s="21" t="s">
        <v>17</v>
      </c>
      <c r="B419" s="22" t="s">
        <v>14</v>
      </c>
      <c r="C419" s="23">
        <v>410</v>
      </c>
      <c r="D419" s="24">
        <v>2460</v>
      </c>
      <c r="E419" s="24">
        <v>1127.5</v>
      </c>
      <c r="F419" s="24">
        <v>1332.5</v>
      </c>
      <c r="G419" s="24" t="str">
        <f>CONCATENATE(Table24[[#This Row],[Country]],Table24[[#This Row],[Product]],Table24[[#This Row],[Quantity]],Table24[[#This Row],[Revenue]],Table24[[#This Row],[Cost]])</f>
        <v>MalaysiaWhite Chocolate Macadamia Nut41024601127.5</v>
      </c>
      <c r="H419" s="25">
        <f>VLOOKUP(Table24[[#This Row],[Column1]],'Raw Data'!A:H,8,FALSE)</f>
        <v>44105</v>
      </c>
      <c r="I419" s="26" t="str">
        <f>TEXT(Table24[[#This Row],[Date]],"yyyy/mm/dd")</f>
        <v>2020/10/01</v>
      </c>
      <c r="J419" s="26" t="str">
        <f>SUBSTITUTE(Table24[[#This Row],[Date Text]],"/","-")</f>
        <v>2020-10-01</v>
      </c>
      <c r="K419" s="27" t="str">
        <f>MID(Table24[[#This Row],[Date Text]],6,2)</f>
        <v>10</v>
      </c>
      <c r="L419" s="26" t="str">
        <f>UPPER(LEFT(Table24[[#This Row],[Country]],3))</f>
        <v>MAL</v>
      </c>
      <c r="M419" s="28" t="str">
        <f xml:space="preserve"> IF(Table24[[#This Row],[Profit]]&gt;=10000,"&gt;= 10000", IF(Table24[[#This Row],[Profit]]&gt;=5000,"&gt;=  5000",IF(Table24[[#This Row],[Profit]]&gt;=1000,"&gt;=  1000",IF(Table24[[#This Row],[Profit]]&lt;1000,"&lt;=  1000","Invalid"))))</f>
        <v>&gt;=  1000</v>
      </c>
      <c r="N419" s="28" t="str">
        <f xml:space="preserve"> IF(Table24[[#This Row],[Quantity]]&gt;=4000,"&gt;=  4000", IF(Table24[[#This Row],[Quantity]]&gt;=2000,"&gt;=  2000",IF(Table24[[#This Row],[Quantity]]&gt;=1000,"&gt;= 1000",IF(Table24[[#This Row],[Quantity]]&lt;=1000,"&lt;= 1000","Invalid"))))</f>
        <v>&lt;= 1000</v>
      </c>
      <c r="O419" s="28" t="str">
        <f>TRIM(Table24[[#This Row],[Product]])</f>
        <v>White Chocolate Macadamia Nut</v>
      </c>
    </row>
    <row r="420" spans="1:15" x14ac:dyDescent="0.2">
      <c r="A420" s="21" t="s">
        <v>17</v>
      </c>
      <c r="B420" s="22" t="s">
        <v>14</v>
      </c>
      <c r="C420" s="23">
        <v>1575</v>
      </c>
      <c r="D420" s="24">
        <v>9450</v>
      </c>
      <c r="E420" s="24">
        <v>4331.25</v>
      </c>
      <c r="F420" s="24">
        <v>5118.75</v>
      </c>
      <c r="G420" s="24" t="str">
        <f>CONCATENATE(Table24[[#This Row],[Country]],Table24[[#This Row],[Product]],Table24[[#This Row],[Quantity]],Table24[[#This Row],[Revenue]],Table24[[#This Row],[Cost]])</f>
        <v>MalaysiaWhite Chocolate Macadamia Nut157594504331.25</v>
      </c>
      <c r="H420" s="25">
        <f>VLOOKUP(Table24[[#This Row],[Column1]],'Raw Data'!A:H,8,FALSE)</f>
        <v>43862</v>
      </c>
      <c r="I420" s="26" t="str">
        <f>TEXT(Table24[[#This Row],[Date]],"yyyy/mm/dd")</f>
        <v>2020/02/01</v>
      </c>
      <c r="J420" s="26" t="str">
        <f>SUBSTITUTE(Table24[[#This Row],[Date Text]],"/","-")</f>
        <v>2020-02-01</v>
      </c>
      <c r="K420" s="27" t="str">
        <f>MID(Table24[[#This Row],[Date Text]],6,2)</f>
        <v>02</v>
      </c>
      <c r="L420" s="26" t="str">
        <f>UPPER(LEFT(Table24[[#This Row],[Country]],3))</f>
        <v>MAL</v>
      </c>
      <c r="M420" s="28" t="str">
        <f xml:space="preserve"> IF(Table24[[#This Row],[Profit]]&gt;=10000,"&gt;= 10000", IF(Table24[[#This Row],[Profit]]&gt;=5000,"&gt;=  5000",IF(Table24[[#This Row],[Profit]]&gt;=1000,"&gt;=  1000",IF(Table24[[#This Row],[Profit]]&lt;1000,"&lt;=  1000","Invalid"))))</f>
        <v>&gt;=  5000</v>
      </c>
      <c r="N420" s="28" t="str">
        <f xml:space="preserve"> IF(Table24[[#This Row],[Quantity]]&gt;=4000,"&gt;=  4000", IF(Table24[[#This Row],[Quantity]]&gt;=2000,"&gt;=  2000",IF(Table24[[#This Row],[Quantity]]&gt;=1000,"&gt;= 1000",IF(Table24[[#This Row],[Quantity]]&lt;=1000,"&lt;= 1000","Invalid"))))</f>
        <v>&gt;= 1000</v>
      </c>
      <c r="O420" s="28" t="str">
        <f>TRIM(Table24[[#This Row],[Product]])</f>
        <v>White Chocolate Macadamia Nut</v>
      </c>
    </row>
    <row r="421" spans="1:15" x14ac:dyDescent="0.2">
      <c r="A421" s="21" t="s">
        <v>17</v>
      </c>
      <c r="B421" s="22" t="s">
        <v>14</v>
      </c>
      <c r="C421" s="23">
        <v>500</v>
      </c>
      <c r="D421" s="24">
        <v>3000</v>
      </c>
      <c r="E421" s="24">
        <v>1375</v>
      </c>
      <c r="F421" s="24">
        <v>1625</v>
      </c>
      <c r="G421" s="24" t="str">
        <f>CONCATENATE(Table24[[#This Row],[Country]],Table24[[#This Row],[Product]],Table24[[#This Row],[Quantity]],Table24[[#This Row],[Revenue]],Table24[[#This Row],[Cost]])</f>
        <v>MalaysiaWhite Chocolate Macadamia Nut50030001375</v>
      </c>
      <c r="H421" s="25">
        <f>VLOOKUP(Table24[[#This Row],[Column1]],'Raw Data'!A:H,8,FALSE)</f>
        <v>43891</v>
      </c>
      <c r="I421" s="26" t="str">
        <f>TEXT(Table24[[#This Row],[Date]],"yyyy/mm/dd")</f>
        <v>2020/03/01</v>
      </c>
      <c r="J421" s="26" t="str">
        <f>SUBSTITUTE(Table24[[#This Row],[Date Text]],"/","-")</f>
        <v>2020-03-01</v>
      </c>
      <c r="K421" s="27" t="str">
        <f>MID(Table24[[#This Row],[Date Text]],6,2)</f>
        <v>03</v>
      </c>
      <c r="L421" s="26" t="str">
        <f>UPPER(LEFT(Table24[[#This Row],[Country]],3))</f>
        <v>MAL</v>
      </c>
      <c r="M421" s="28" t="str">
        <f xml:space="preserve"> IF(Table24[[#This Row],[Profit]]&gt;=10000,"&gt;= 10000", IF(Table24[[#This Row],[Profit]]&gt;=5000,"&gt;=  5000",IF(Table24[[#This Row],[Profit]]&gt;=1000,"&gt;=  1000",IF(Table24[[#This Row],[Profit]]&lt;1000,"&lt;=  1000","Invalid"))))</f>
        <v>&gt;=  1000</v>
      </c>
      <c r="N421" s="28" t="str">
        <f xml:space="preserve"> IF(Table24[[#This Row],[Quantity]]&gt;=4000,"&gt;=  4000", IF(Table24[[#This Row],[Quantity]]&gt;=2000,"&gt;=  2000",IF(Table24[[#This Row],[Quantity]]&gt;=1000,"&gt;= 1000",IF(Table24[[#This Row],[Quantity]]&lt;=1000,"&lt;= 1000","Invalid"))))</f>
        <v>&lt;= 1000</v>
      </c>
      <c r="O421" s="28" t="str">
        <f>TRIM(Table24[[#This Row],[Product]])</f>
        <v>White Chocolate Macadamia Nut</v>
      </c>
    </row>
    <row r="422" spans="1:15" x14ac:dyDescent="0.2">
      <c r="A422" s="21" t="s">
        <v>18</v>
      </c>
      <c r="B422" s="22" t="s">
        <v>9</v>
      </c>
      <c r="C422" s="23">
        <v>1143</v>
      </c>
      <c r="D422" s="24">
        <v>5715</v>
      </c>
      <c r="E422" s="24">
        <v>2286</v>
      </c>
      <c r="F422" s="24">
        <v>3429</v>
      </c>
      <c r="G422" s="24" t="str">
        <f>CONCATENATE(Table24[[#This Row],[Country]],Table24[[#This Row],[Product]],Table24[[#This Row],[Quantity]],Table24[[#This Row],[Revenue]],Table24[[#This Row],[Cost]])</f>
        <v>United StatesChocolate Chip114357152286</v>
      </c>
      <c r="H422" s="25">
        <f>VLOOKUP(Table24[[#This Row],[Column1]],'Raw Data'!A:H,8,FALSE)</f>
        <v>44105</v>
      </c>
      <c r="I422" s="26" t="str">
        <f>TEXT(Table24[[#This Row],[Date]],"yyyy/mm/dd")</f>
        <v>2020/10/01</v>
      </c>
      <c r="J422" s="26" t="str">
        <f>SUBSTITUTE(Table24[[#This Row],[Date Text]],"/","-")</f>
        <v>2020-10-01</v>
      </c>
      <c r="K422" s="27" t="str">
        <f>MID(Table24[[#This Row],[Date Text]],6,2)</f>
        <v>10</v>
      </c>
      <c r="L422" s="26" t="str">
        <f>UPPER(LEFT(Table24[[#This Row],[Country]],3))</f>
        <v>UNI</v>
      </c>
      <c r="M422" s="28" t="str">
        <f xml:space="preserve"> IF(Table24[[#This Row],[Profit]]&gt;=10000,"&gt;= 10000", IF(Table24[[#This Row],[Profit]]&gt;=5000,"&gt;=  5000",IF(Table24[[#This Row],[Profit]]&gt;=1000,"&gt;=  1000",IF(Table24[[#This Row],[Profit]]&lt;1000,"&lt;=  1000","Invalid"))))</f>
        <v>&gt;=  1000</v>
      </c>
      <c r="N422" s="28" t="str">
        <f xml:space="preserve"> IF(Table24[[#This Row],[Quantity]]&gt;=4000,"&gt;=  4000", IF(Table24[[#This Row],[Quantity]]&gt;=2000,"&gt;=  2000",IF(Table24[[#This Row],[Quantity]]&gt;=1000,"&gt;= 1000",IF(Table24[[#This Row],[Quantity]]&lt;=1000,"&lt;= 1000","Invalid"))))</f>
        <v>&gt;= 1000</v>
      </c>
      <c r="O422" s="28" t="str">
        <f>TRIM(Table24[[#This Row],[Product]])</f>
        <v>Chocolate Chip</v>
      </c>
    </row>
    <row r="423" spans="1:15" x14ac:dyDescent="0.2">
      <c r="A423" s="21" t="s">
        <v>18</v>
      </c>
      <c r="B423" s="22" t="s">
        <v>9</v>
      </c>
      <c r="C423" s="23">
        <v>1514</v>
      </c>
      <c r="D423" s="24">
        <v>7570</v>
      </c>
      <c r="E423" s="24">
        <v>3028</v>
      </c>
      <c r="F423" s="24">
        <v>4542</v>
      </c>
      <c r="G423" s="24" t="str">
        <f>CONCATENATE(Table24[[#This Row],[Country]],Table24[[#This Row],[Product]],Table24[[#This Row],[Quantity]],Table24[[#This Row],[Revenue]],Table24[[#This Row],[Cost]])</f>
        <v>United StatesChocolate Chip151475703028</v>
      </c>
      <c r="H423" s="25">
        <f>VLOOKUP(Table24[[#This Row],[Column1]],'Raw Data'!A:H,8,FALSE)</f>
        <v>43862</v>
      </c>
      <c r="I423" s="26" t="str">
        <f>TEXT(Table24[[#This Row],[Date]],"yyyy/mm/dd")</f>
        <v>2020/02/01</v>
      </c>
      <c r="J423" s="26" t="str">
        <f>SUBSTITUTE(Table24[[#This Row],[Date Text]],"/","-")</f>
        <v>2020-02-01</v>
      </c>
      <c r="K423" s="27" t="str">
        <f>MID(Table24[[#This Row],[Date Text]],6,2)</f>
        <v>02</v>
      </c>
      <c r="L423" s="26" t="str">
        <f>UPPER(LEFT(Table24[[#This Row],[Country]],3))</f>
        <v>UNI</v>
      </c>
      <c r="M423" s="28" t="str">
        <f xml:space="preserve"> IF(Table24[[#This Row],[Profit]]&gt;=10000,"&gt;= 10000", IF(Table24[[#This Row],[Profit]]&gt;=5000,"&gt;=  5000",IF(Table24[[#This Row],[Profit]]&gt;=1000,"&gt;=  1000",IF(Table24[[#This Row],[Profit]]&lt;1000,"&lt;=  1000","Invalid"))))</f>
        <v>&gt;=  1000</v>
      </c>
      <c r="N423" s="28" t="str">
        <f xml:space="preserve"> IF(Table24[[#This Row],[Quantity]]&gt;=4000,"&gt;=  4000", IF(Table24[[#This Row],[Quantity]]&gt;=2000,"&gt;=  2000",IF(Table24[[#This Row],[Quantity]]&gt;=1000,"&gt;= 1000",IF(Table24[[#This Row],[Quantity]]&lt;=1000,"&lt;= 1000","Invalid"))))</f>
        <v>&gt;= 1000</v>
      </c>
      <c r="O423" s="28" t="str">
        <f>TRIM(Table24[[#This Row],[Product]])</f>
        <v>Chocolate Chip</v>
      </c>
    </row>
    <row r="424" spans="1:15" x14ac:dyDescent="0.2">
      <c r="A424" s="21" t="s">
        <v>18</v>
      </c>
      <c r="B424" s="22" t="s">
        <v>9</v>
      </c>
      <c r="C424" s="23">
        <v>4493</v>
      </c>
      <c r="D424" s="24">
        <v>22465</v>
      </c>
      <c r="E424" s="24">
        <v>8986</v>
      </c>
      <c r="F424" s="24">
        <v>13479</v>
      </c>
      <c r="G424" s="24" t="str">
        <f>CONCATENATE(Table24[[#This Row],[Country]],Table24[[#This Row],[Product]],Table24[[#This Row],[Quantity]],Table24[[#This Row],[Revenue]],Table24[[#This Row],[Cost]])</f>
        <v>United StatesChocolate Chip4493224658986</v>
      </c>
      <c r="H424" s="25">
        <f>VLOOKUP(Table24[[#This Row],[Column1]],'Raw Data'!A:H,8,FALSE)</f>
        <v>43922</v>
      </c>
      <c r="I424" s="26" t="str">
        <f>TEXT(Table24[[#This Row],[Date]],"yyyy/mm/dd")</f>
        <v>2020/04/01</v>
      </c>
      <c r="J424" s="26" t="str">
        <f>SUBSTITUTE(Table24[[#This Row],[Date Text]],"/","-")</f>
        <v>2020-04-01</v>
      </c>
      <c r="K424" s="27" t="str">
        <f>MID(Table24[[#This Row],[Date Text]],6,2)</f>
        <v>04</v>
      </c>
      <c r="L424" s="26" t="str">
        <f>UPPER(LEFT(Table24[[#This Row],[Country]],3))</f>
        <v>UNI</v>
      </c>
      <c r="M424" s="28" t="str">
        <f xml:space="preserve"> IF(Table24[[#This Row],[Profit]]&gt;=10000,"&gt;= 10000", IF(Table24[[#This Row],[Profit]]&gt;=5000,"&gt;=  5000",IF(Table24[[#This Row],[Profit]]&gt;=1000,"&gt;=  1000",IF(Table24[[#This Row],[Profit]]&lt;1000,"&lt;=  1000","Invalid"))))</f>
        <v>&gt;= 10000</v>
      </c>
      <c r="N424" s="28" t="str">
        <f xml:space="preserve"> IF(Table24[[#This Row],[Quantity]]&gt;=4000,"&gt;=  4000", IF(Table24[[#This Row],[Quantity]]&gt;=2000,"&gt;=  2000",IF(Table24[[#This Row],[Quantity]]&gt;=1000,"&gt;= 1000",IF(Table24[[#This Row],[Quantity]]&lt;=1000,"&lt;= 1000","Invalid"))))</f>
        <v>&gt;=  4000</v>
      </c>
      <c r="O424" s="28" t="str">
        <f>TRIM(Table24[[#This Row],[Product]])</f>
        <v>Chocolate Chip</v>
      </c>
    </row>
    <row r="425" spans="1:15" x14ac:dyDescent="0.2">
      <c r="A425" s="21" t="s">
        <v>18</v>
      </c>
      <c r="B425" s="22" t="s">
        <v>9</v>
      </c>
      <c r="C425" s="23">
        <v>727</v>
      </c>
      <c r="D425" s="24">
        <v>3635</v>
      </c>
      <c r="E425" s="24">
        <v>1454</v>
      </c>
      <c r="F425" s="24">
        <v>2181</v>
      </c>
      <c r="G425" s="24" t="str">
        <f>CONCATENATE(Table24[[#This Row],[Country]],Table24[[#This Row],[Product]],Table24[[#This Row],[Quantity]],Table24[[#This Row],[Revenue]],Table24[[#This Row],[Cost]])</f>
        <v>United StatesChocolate Chip72736351454</v>
      </c>
      <c r="H425" s="25">
        <f>VLOOKUP(Table24[[#This Row],[Column1]],'Raw Data'!A:H,8,FALSE)</f>
        <v>43983</v>
      </c>
      <c r="I425" s="26" t="str">
        <f>TEXT(Table24[[#This Row],[Date]],"yyyy/mm/dd")</f>
        <v>2020/06/01</v>
      </c>
      <c r="J425" s="26" t="str">
        <f>SUBSTITUTE(Table24[[#This Row],[Date Text]],"/","-")</f>
        <v>2020-06-01</v>
      </c>
      <c r="K425" s="27" t="str">
        <f>MID(Table24[[#This Row],[Date Text]],6,2)</f>
        <v>06</v>
      </c>
      <c r="L425" s="26" t="str">
        <f>UPPER(LEFT(Table24[[#This Row],[Country]],3))</f>
        <v>UNI</v>
      </c>
      <c r="M425" s="28" t="str">
        <f xml:space="preserve"> IF(Table24[[#This Row],[Profit]]&gt;=10000,"&gt;= 10000", IF(Table24[[#This Row],[Profit]]&gt;=5000,"&gt;=  5000",IF(Table24[[#This Row],[Profit]]&gt;=1000,"&gt;=  1000",IF(Table24[[#This Row],[Profit]]&lt;1000,"&lt;=  1000","Invalid"))))</f>
        <v>&gt;=  1000</v>
      </c>
      <c r="N425" s="28" t="str">
        <f xml:space="preserve"> IF(Table24[[#This Row],[Quantity]]&gt;=4000,"&gt;=  4000", IF(Table24[[#This Row],[Quantity]]&gt;=2000,"&gt;=  2000",IF(Table24[[#This Row],[Quantity]]&gt;=1000,"&gt;= 1000",IF(Table24[[#This Row],[Quantity]]&lt;=1000,"&lt;= 1000","Invalid"))))</f>
        <v>&lt;= 1000</v>
      </c>
      <c r="O425" s="28" t="str">
        <f>TRIM(Table24[[#This Row],[Product]])</f>
        <v>Chocolate Chip</v>
      </c>
    </row>
    <row r="426" spans="1:15" x14ac:dyDescent="0.2">
      <c r="A426" s="21" t="s">
        <v>18</v>
      </c>
      <c r="B426" s="22" t="s">
        <v>9</v>
      </c>
      <c r="C426" s="23">
        <v>2905</v>
      </c>
      <c r="D426" s="24">
        <v>14525</v>
      </c>
      <c r="E426" s="24">
        <v>5810</v>
      </c>
      <c r="F426" s="24">
        <v>8715</v>
      </c>
      <c r="G426" s="24" t="str">
        <f>CONCATENATE(Table24[[#This Row],[Country]],Table24[[#This Row],[Product]],Table24[[#This Row],[Quantity]],Table24[[#This Row],[Revenue]],Table24[[#This Row],[Cost]])</f>
        <v>United StatesChocolate Chip2905145255810</v>
      </c>
      <c r="H426" s="25">
        <f>VLOOKUP(Table24[[#This Row],[Column1]],'Raw Data'!A:H,8,FALSE)</f>
        <v>44136</v>
      </c>
      <c r="I426" s="26" t="str">
        <f>TEXT(Table24[[#This Row],[Date]],"yyyy/mm/dd")</f>
        <v>2020/11/01</v>
      </c>
      <c r="J426" s="26" t="str">
        <f>SUBSTITUTE(Table24[[#This Row],[Date Text]],"/","-")</f>
        <v>2020-11-01</v>
      </c>
      <c r="K426" s="27" t="str">
        <f>MID(Table24[[#This Row],[Date Text]],6,2)</f>
        <v>11</v>
      </c>
      <c r="L426" s="26" t="str">
        <f>UPPER(LEFT(Table24[[#This Row],[Country]],3))</f>
        <v>UNI</v>
      </c>
      <c r="M426" s="28" t="str">
        <f xml:space="preserve"> IF(Table24[[#This Row],[Profit]]&gt;=10000,"&gt;= 10000", IF(Table24[[#This Row],[Profit]]&gt;=5000,"&gt;=  5000",IF(Table24[[#This Row],[Profit]]&gt;=1000,"&gt;=  1000",IF(Table24[[#This Row],[Profit]]&lt;1000,"&lt;=  1000","Invalid"))))</f>
        <v>&gt;=  5000</v>
      </c>
      <c r="N426" s="28" t="str">
        <f xml:space="preserve"> IF(Table24[[#This Row],[Quantity]]&gt;=4000,"&gt;=  4000", IF(Table24[[#This Row],[Quantity]]&gt;=2000,"&gt;=  2000",IF(Table24[[#This Row],[Quantity]]&gt;=1000,"&gt;= 1000",IF(Table24[[#This Row],[Quantity]]&lt;=1000,"&lt;= 1000","Invalid"))))</f>
        <v>&gt;=  2000</v>
      </c>
      <c r="O426" s="28" t="str">
        <f>TRIM(Table24[[#This Row],[Product]])</f>
        <v>Chocolate Chip</v>
      </c>
    </row>
    <row r="427" spans="1:15" x14ac:dyDescent="0.2">
      <c r="A427" s="21" t="s">
        <v>18</v>
      </c>
      <c r="B427" s="22" t="s">
        <v>9</v>
      </c>
      <c r="C427" s="23">
        <v>1142</v>
      </c>
      <c r="D427" s="24">
        <v>5710</v>
      </c>
      <c r="E427" s="24">
        <v>2284</v>
      </c>
      <c r="F427" s="24">
        <v>3426</v>
      </c>
      <c r="G427" s="24" t="str">
        <f>CONCATENATE(Table24[[#This Row],[Country]],Table24[[#This Row],[Product]],Table24[[#This Row],[Quantity]],Table24[[#This Row],[Revenue]],Table24[[#This Row],[Cost]])</f>
        <v>United StatesChocolate Chip114257102284</v>
      </c>
      <c r="H427" s="25">
        <f>VLOOKUP(Table24[[#This Row],[Column1]],'Raw Data'!A:H,8,FALSE)</f>
        <v>43983</v>
      </c>
      <c r="I427" s="26" t="str">
        <f>TEXT(Table24[[#This Row],[Date]],"yyyy/mm/dd")</f>
        <v>2020/06/01</v>
      </c>
      <c r="J427" s="26" t="str">
        <f>SUBSTITUTE(Table24[[#This Row],[Date Text]],"/","-")</f>
        <v>2020-06-01</v>
      </c>
      <c r="K427" s="27" t="str">
        <f>MID(Table24[[#This Row],[Date Text]],6,2)</f>
        <v>06</v>
      </c>
      <c r="L427" s="26" t="str">
        <f>UPPER(LEFT(Table24[[#This Row],[Country]],3))</f>
        <v>UNI</v>
      </c>
      <c r="M427" s="28" t="str">
        <f xml:space="preserve"> IF(Table24[[#This Row],[Profit]]&gt;=10000,"&gt;= 10000", IF(Table24[[#This Row],[Profit]]&gt;=5000,"&gt;=  5000",IF(Table24[[#This Row],[Profit]]&gt;=1000,"&gt;=  1000",IF(Table24[[#This Row],[Profit]]&lt;1000,"&lt;=  1000","Invalid"))))</f>
        <v>&gt;=  1000</v>
      </c>
      <c r="N427" s="28" t="str">
        <f xml:space="preserve"> IF(Table24[[#This Row],[Quantity]]&gt;=4000,"&gt;=  4000", IF(Table24[[#This Row],[Quantity]]&gt;=2000,"&gt;=  2000",IF(Table24[[#This Row],[Quantity]]&gt;=1000,"&gt;= 1000",IF(Table24[[#This Row],[Quantity]]&lt;=1000,"&lt;= 1000","Invalid"))))</f>
        <v>&gt;= 1000</v>
      </c>
      <c r="O427" s="28" t="str">
        <f>TRIM(Table24[[#This Row],[Product]])</f>
        <v>Chocolate Chip</v>
      </c>
    </row>
    <row r="428" spans="1:15" x14ac:dyDescent="0.2">
      <c r="A428" s="21" t="s">
        <v>18</v>
      </c>
      <c r="B428" s="22" t="s">
        <v>9</v>
      </c>
      <c r="C428" s="23">
        <v>1370</v>
      </c>
      <c r="D428" s="24">
        <v>6850</v>
      </c>
      <c r="E428" s="24">
        <v>2740</v>
      </c>
      <c r="F428" s="24">
        <v>4110</v>
      </c>
      <c r="G428" s="24" t="str">
        <f>CONCATENATE(Table24[[#This Row],[Country]],Table24[[#This Row],[Product]],Table24[[#This Row],[Quantity]],Table24[[#This Row],[Revenue]],Table24[[#This Row],[Cost]])</f>
        <v>United StatesChocolate Chip137068502740</v>
      </c>
      <c r="H428" s="25">
        <f>VLOOKUP(Table24[[#This Row],[Column1]],'Raw Data'!A:H,8,FALSE)</f>
        <v>44013</v>
      </c>
      <c r="I428" s="26" t="str">
        <f>TEXT(Table24[[#This Row],[Date]],"yyyy/mm/dd")</f>
        <v>2020/07/01</v>
      </c>
      <c r="J428" s="26" t="str">
        <f>SUBSTITUTE(Table24[[#This Row],[Date Text]],"/","-")</f>
        <v>2020-07-01</v>
      </c>
      <c r="K428" s="27" t="str">
        <f>MID(Table24[[#This Row],[Date Text]],6,2)</f>
        <v>07</v>
      </c>
      <c r="L428" s="26" t="str">
        <f>UPPER(LEFT(Table24[[#This Row],[Country]],3))</f>
        <v>UNI</v>
      </c>
      <c r="M428" s="28" t="str">
        <f xml:space="preserve"> IF(Table24[[#This Row],[Profit]]&gt;=10000,"&gt;= 10000", IF(Table24[[#This Row],[Profit]]&gt;=5000,"&gt;=  5000",IF(Table24[[#This Row],[Profit]]&gt;=1000,"&gt;=  1000",IF(Table24[[#This Row],[Profit]]&lt;1000,"&lt;=  1000","Invalid"))))</f>
        <v>&gt;=  1000</v>
      </c>
      <c r="N428" s="28" t="str">
        <f xml:space="preserve"> IF(Table24[[#This Row],[Quantity]]&gt;=4000,"&gt;=  4000", IF(Table24[[#This Row],[Quantity]]&gt;=2000,"&gt;=  2000",IF(Table24[[#This Row],[Quantity]]&gt;=1000,"&gt;= 1000",IF(Table24[[#This Row],[Quantity]]&lt;=1000,"&lt;= 1000","Invalid"))))</f>
        <v>&gt;= 1000</v>
      </c>
      <c r="O428" s="28" t="str">
        <f>TRIM(Table24[[#This Row],[Product]])</f>
        <v>Chocolate Chip</v>
      </c>
    </row>
    <row r="429" spans="1:15" x14ac:dyDescent="0.2">
      <c r="A429" s="21" t="s">
        <v>18</v>
      </c>
      <c r="B429" s="22" t="s">
        <v>9</v>
      </c>
      <c r="C429" s="23">
        <v>2918</v>
      </c>
      <c r="D429" s="24">
        <v>14590</v>
      </c>
      <c r="E429" s="24">
        <v>5836</v>
      </c>
      <c r="F429" s="24">
        <v>8754</v>
      </c>
      <c r="G429" s="24" t="str">
        <f>CONCATENATE(Table24[[#This Row],[Country]],Table24[[#This Row],[Product]],Table24[[#This Row],[Quantity]],Table24[[#This Row],[Revenue]],Table24[[#This Row],[Cost]])</f>
        <v>United StatesChocolate Chip2918145905836</v>
      </c>
      <c r="H429" s="25">
        <f>VLOOKUP(Table24[[#This Row],[Column1]],'Raw Data'!A:H,8,FALSE)</f>
        <v>43952</v>
      </c>
      <c r="I429" s="26" t="str">
        <f>TEXT(Table24[[#This Row],[Date]],"yyyy/mm/dd")</f>
        <v>2020/05/01</v>
      </c>
      <c r="J429" s="26" t="str">
        <f>SUBSTITUTE(Table24[[#This Row],[Date Text]],"/","-")</f>
        <v>2020-05-01</v>
      </c>
      <c r="K429" s="27" t="str">
        <f>MID(Table24[[#This Row],[Date Text]],6,2)</f>
        <v>05</v>
      </c>
      <c r="L429" s="26" t="str">
        <f>UPPER(LEFT(Table24[[#This Row],[Country]],3))</f>
        <v>UNI</v>
      </c>
      <c r="M429" s="28" t="str">
        <f xml:space="preserve"> IF(Table24[[#This Row],[Profit]]&gt;=10000,"&gt;= 10000", IF(Table24[[#This Row],[Profit]]&gt;=5000,"&gt;=  5000",IF(Table24[[#This Row],[Profit]]&gt;=1000,"&gt;=  1000",IF(Table24[[#This Row],[Profit]]&lt;1000,"&lt;=  1000","Invalid"))))</f>
        <v>&gt;=  5000</v>
      </c>
      <c r="N429" s="28" t="str">
        <f xml:space="preserve"> IF(Table24[[#This Row],[Quantity]]&gt;=4000,"&gt;=  4000", IF(Table24[[#This Row],[Quantity]]&gt;=2000,"&gt;=  2000",IF(Table24[[#This Row],[Quantity]]&gt;=1000,"&gt;= 1000",IF(Table24[[#This Row],[Quantity]]&lt;=1000,"&lt;= 1000","Invalid"))))</f>
        <v>&gt;=  2000</v>
      </c>
      <c r="O429" s="28" t="str">
        <f>TRIM(Table24[[#This Row],[Product]])</f>
        <v>Chocolate Chip</v>
      </c>
    </row>
    <row r="430" spans="1:15" x14ac:dyDescent="0.2">
      <c r="A430" s="21" t="s">
        <v>18</v>
      </c>
      <c r="B430" s="22" t="s">
        <v>9</v>
      </c>
      <c r="C430" s="23">
        <v>3450</v>
      </c>
      <c r="D430" s="24">
        <v>17250</v>
      </c>
      <c r="E430" s="24">
        <v>6900</v>
      </c>
      <c r="F430" s="24">
        <v>10350</v>
      </c>
      <c r="G430" s="24" t="str">
        <f>CONCATENATE(Table24[[#This Row],[Country]],Table24[[#This Row],[Product]],Table24[[#This Row],[Quantity]],Table24[[#This Row],[Revenue]],Table24[[#This Row],[Cost]])</f>
        <v>United StatesChocolate Chip3450172506900</v>
      </c>
      <c r="H430" s="25">
        <f>VLOOKUP(Table24[[#This Row],[Column1]],'Raw Data'!A:H,8,FALSE)</f>
        <v>44013</v>
      </c>
      <c r="I430" s="26" t="str">
        <f>TEXT(Table24[[#This Row],[Date]],"yyyy/mm/dd")</f>
        <v>2020/07/01</v>
      </c>
      <c r="J430" s="26" t="str">
        <f>SUBSTITUTE(Table24[[#This Row],[Date Text]],"/","-")</f>
        <v>2020-07-01</v>
      </c>
      <c r="K430" s="27" t="str">
        <f>MID(Table24[[#This Row],[Date Text]],6,2)</f>
        <v>07</v>
      </c>
      <c r="L430" s="26" t="str">
        <f>UPPER(LEFT(Table24[[#This Row],[Country]],3))</f>
        <v>UNI</v>
      </c>
      <c r="M430" s="28" t="str">
        <f xml:space="preserve"> IF(Table24[[#This Row],[Profit]]&gt;=10000,"&gt;= 10000", IF(Table24[[#This Row],[Profit]]&gt;=5000,"&gt;=  5000",IF(Table24[[#This Row],[Profit]]&gt;=1000,"&gt;=  1000",IF(Table24[[#This Row],[Profit]]&lt;1000,"&lt;=  1000","Invalid"))))</f>
        <v>&gt;= 10000</v>
      </c>
      <c r="N430" s="28" t="str">
        <f xml:space="preserve"> IF(Table24[[#This Row],[Quantity]]&gt;=4000,"&gt;=  4000", IF(Table24[[#This Row],[Quantity]]&gt;=2000,"&gt;=  2000",IF(Table24[[#This Row],[Quantity]]&gt;=1000,"&gt;= 1000",IF(Table24[[#This Row],[Quantity]]&lt;=1000,"&lt;= 1000","Invalid"))))</f>
        <v>&gt;=  2000</v>
      </c>
      <c r="O430" s="28" t="str">
        <f>TRIM(Table24[[#This Row],[Product]])</f>
        <v>Chocolate Chip</v>
      </c>
    </row>
    <row r="431" spans="1:15" x14ac:dyDescent="0.2">
      <c r="A431" s="21" t="s">
        <v>18</v>
      </c>
      <c r="B431" s="22" t="s">
        <v>9</v>
      </c>
      <c r="C431" s="23">
        <v>1056</v>
      </c>
      <c r="D431" s="24">
        <v>5280</v>
      </c>
      <c r="E431" s="24">
        <v>2112</v>
      </c>
      <c r="F431" s="24">
        <v>3168</v>
      </c>
      <c r="G431" s="24" t="str">
        <f>CONCATENATE(Table24[[#This Row],[Country]],Table24[[#This Row],[Product]],Table24[[#This Row],[Quantity]],Table24[[#This Row],[Revenue]],Table24[[#This Row],[Cost]])</f>
        <v>United StatesChocolate Chip105652802112</v>
      </c>
      <c r="H431" s="25">
        <f>VLOOKUP(Table24[[#This Row],[Column1]],'Raw Data'!A:H,8,FALSE)</f>
        <v>44075</v>
      </c>
      <c r="I431" s="26" t="str">
        <f>TEXT(Table24[[#This Row],[Date]],"yyyy/mm/dd")</f>
        <v>2020/09/01</v>
      </c>
      <c r="J431" s="26" t="str">
        <f>SUBSTITUTE(Table24[[#This Row],[Date Text]],"/","-")</f>
        <v>2020-09-01</v>
      </c>
      <c r="K431" s="27" t="str">
        <f>MID(Table24[[#This Row],[Date Text]],6,2)</f>
        <v>09</v>
      </c>
      <c r="L431" s="26" t="str">
        <f>UPPER(LEFT(Table24[[#This Row],[Country]],3))</f>
        <v>UNI</v>
      </c>
      <c r="M431" s="28" t="str">
        <f xml:space="preserve"> IF(Table24[[#This Row],[Profit]]&gt;=10000,"&gt;= 10000", IF(Table24[[#This Row],[Profit]]&gt;=5000,"&gt;=  5000",IF(Table24[[#This Row],[Profit]]&gt;=1000,"&gt;=  1000",IF(Table24[[#This Row],[Profit]]&lt;1000,"&lt;=  1000","Invalid"))))</f>
        <v>&gt;=  1000</v>
      </c>
      <c r="N431" s="28" t="str">
        <f xml:space="preserve"> IF(Table24[[#This Row],[Quantity]]&gt;=4000,"&gt;=  4000", IF(Table24[[#This Row],[Quantity]]&gt;=2000,"&gt;=  2000",IF(Table24[[#This Row],[Quantity]]&gt;=1000,"&gt;= 1000",IF(Table24[[#This Row],[Quantity]]&lt;=1000,"&lt;= 1000","Invalid"))))</f>
        <v>&gt;= 1000</v>
      </c>
      <c r="O431" s="28" t="str">
        <f>TRIM(Table24[[#This Row],[Product]])</f>
        <v>Chocolate Chip</v>
      </c>
    </row>
    <row r="432" spans="1:15" x14ac:dyDescent="0.2">
      <c r="A432" s="21" t="s">
        <v>18</v>
      </c>
      <c r="B432" s="22" t="s">
        <v>9</v>
      </c>
      <c r="C432" s="23">
        <v>274</v>
      </c>
      <c r="D432" s="24">
        <v>1370</v>
      </c>
      <c r="E432" s="24">
        <v>548</v>
      </c>
      <c r="F432" s="24">
        <v>822</v>
      </c>
      <c r="G432" s="24" t="str">
        <f>CONCATENATE(Table24[[#This Row],[Country]],Table24[[#This Row],[Product]],Table24[[#This Row],[Quantity]],Table24[[#This Row],[Revenue]],Table24[[#This Row],[Cost]])</f>
        <v>United StatesChocolate Chip2741370548</v>
      </c>
      <c r="H432" s="25">
        <f>VLOOKUP(Table24[[#This Row],[Column1]],'Raw Data'!A:H,8,FALSE)</f>
        <v>44166</v>
      </c>
      <c r="I432" s="26" t="str">
        <f>TEXT(Table24[[#This Row],[Date]],"yyyy/mm/dd")</f>
        <v>2020/12/01</v>
      </c>
      <c r="J432" s="26" t="str">
        <f>SUBSTITUTE(Table24[[#This Row],[Date Text]],"/","-")</f>
        <v>2020-12-01</v>
      </c>
      <c r="K432" s="27" t="str">
        <f>MID(Table24[[#This Row],[Date Text]],6,2)</f>
        <v>12</v>
      </c>
      <c r="L432" s="26" t="str">
        <f>UPPER(LEFT(Table24[[#This Row],[Country]],3))</f>
        <v>UNI</v>
      </c>
      <c r="M432" s="28" t="str">
        <f xml:space="preserve"> IF(Table24[[#This Row],[Profit]]&gt;=10000,"&gt;= 10000", IF(Table24[[#This Row],[Profit]]&gt;=5000,"&gt;=  5000",IF(Table24[[#This Row],[Profit]]&gt;=1000,"&gt;=  1000",IF(Table24[[#This Row],[Profit]]&lt;1000,"&lt;=  1000","Invalid"))))</f>
        <v>&lt;=  1000</v>
      </c>
      <c r="N432" s="28" t="str">
        <f xml:space="preserve"> IF(Table24[[#This Row],[Quantity]]&gt;=4000,"&gt;=  4000", IF(Table24[[#This Row],[Quantity]]&gt;=2000,"&gt;=  2000",IF(Table24[[#This Row],[Quantity]]&gt;=1000,"&gt;= 1000",IF(Table24[[#This Row],[Quantity]]&lt;=1000,"&lt;= 1000","Invalid"))))</f>
        <v>&lt;= 1000</v>
      </c>
      <c r="O432" s="28" t="str">
        <f>TRIM(Table24[[#This Row],[Product]])</f>
        <v>Chocolate Chip</v>
      </c>
    </row>
    <row r="433" spans="1:15" x14ac:dyDescent="0.2">
      <c r="A433" s="21" t="s">
        <v>18</v>
      </c>
      <c r="B433" s="22" t="s">
        <v>9</v>
      </c>
      <c r="C433" s="23">
        <v>2992</v>
      </c>
      <c r="D433" s="24">
        <v>14960</v>
      </c>
      <c r="E433" s="24">
        <v>5984</v>
      </c>
      <c r="F433" s="24">
        <v>8976</v>
      </c>
      <c r="G433" s="24" t="str">
        <f>CONCATENATE(Table24[[#This Row],[Country]],Table24[[#This Row],[Product]],Table24[[#This Row],[Quantity]],Table24[[#This Row],[Revenue]],Table24[[#This Row],[Cost]])</f>
        <v>United StatesChocolate Chip2992149605984</v>
      </c>
      <c r="H433" s="25">
        <f>VLOOKUP(Table24[[#This Row],[Column1]],'Raw Data'!A:H,8,FALSE)</f>
        <v>43891</v>
      </c>
      <c r="I433" s="26" t="str">
        <f>TEXT(Table24[[#This Row],[Date]],"yyyy/mm/dd")</f>
        <v>2020/03/01</v>
      </c>
      <c r="J433" s="26" t="str">
        <f>SUBSTITUTE(Table24[[#This Row],[Date Text]],"/","-")</f>
        <v>2020-03-01</v>
      </c>
      <c r="K433" s="27" t="str">
        <f>MID(Table24[[#This Row],[Date Text]],6,2)</f>
        <v>03</v>
      </c>
      <c r="L433" s="26" t="str">
        <f>UPPER(LEFT(Table24[[#This Row],[Country]],3))</f>
        <v>UNI</v>
      </c>
      <c r="M433" s="28" t="str">
        <f xml:space="preserve"> IF(Table24[[#This Row],[Profit]]&gt;=10000,"&gt;= 10000", IF(Table24[[#This Row],[Profit]]&gt;=5000,"&gt;=  5000",IF(Table24[[#This Row],[Profit]]&gt;=1000,"&gt;=  1000",IF(Table24[[#This Row],[Profit]]&lt;1000,"&lt;=  1000","Invalid"))))</f>
        <v>&gt;=  5000</v>
      </c>
      <c r="N433" s="28" t="str">
        <f xml:space="preserve"> IF(Table24[[#This Row],[Quantity]]&gt;=4000,"&gt;=  4000", IF(Table24[[#This Row],[Quantity]]&gt;=2000,"&gt;=  2000",IF(Table24[[#This Row],[Quantity]]&gt;=1000,"&gt;= 1000",IF(Table24[[#This Row],[Quantity]]&lt;=1000,"&lt;= 1000","Invalid"))))</f>
        <v>&gt;=  2000</v>
      </c>
      <c r="O433" s="28" t="str">
        <f>TRIM(Table24[[#This Row],[Product]])</f>
        <v>Chocolate Chip</v>
      </c>
    </row>
    <row r="434" spans="1:15" x14ac:dyDescent="0.2">
      <c r="A434" s="21" t="s">
        <v>18</v>
      </c>
      <c r="B434" s="22" t="s">
        <v>9</v>
      </c>
      <c r="C434" s="23">
        <v>2327</v>
      </c>
      <c r="D434" s="24">
        <v>11635</v>
      </c>
      <c r="E434" s="24">
        <v>4654</v>
      </c>
      <c r="F434" s="24">
        <v>6981</v>
      </c>
      <c r="G434" s="24" t="str">
        <f>CONCATENATE(Table24[[#This Row],[Country]],Table24[[#This Row],[Product]],Table24[[#This Row],[Quantity]],Table24[[#This Row],[Revenue]],Table24[[#This Row],[Cost]])</f>
        <v>United StatesChocolate Chip2327116354654</v>
      </c>
      <c r="H434" s="25">
        <f>VLOOKUP(Table24[[#This Row],[Column1]],'Raw Data'!A:H,8,FALSE)</f>
        <v>43952</v>
      </c>
      <c r="I434" s="26" t="str">
        <f>TEXT(Table24[[#This Row],[Date]],"yyyy/mm/dd")</f>
        <v>2020/05/01</v>
      </c>
      <c r="J434" s="26" t="str">
        <f>SUBSTITUTE(Table24[[#This Row],[Date Text]],"/","-")</f>
        <v>2020-05-01</v>
      </c>
      <c r="K434" s="27" t="str">
        <f>MID(Table24[[#This Row],[Date Text]],6,2)</f>
        <v>05</v>
      </c>
      <c r="L434" s="26" t="str">
        <f>UPPER(LEFT(Table24[[#This Row],[Country]],3))</f>
        <v>UNI</v>
      </c>
      <c r="M434" s="28" t="str">
        <f xml:space="preserve"> IF(Table24[[#This Row],[Profit]]&gt;=10000,"&gt;= 10000", IF(Table24[[#This Row],[Profit]]&gt;=5000,"&gt;=  5000",IF(Table24[[#This Row],[Profit]]&gt;=1000,"&gt;=  1000",IF(Table24[[#This Row],[Profit]]&lt;1000,"&lt;=  1000","Invalid"))))</f>
        <v>&gt;=  5000</v>
      </c>
      <c r="N434" s="28" t="str">
        <f xml:space="preserve"> IF(Table24[[#This Row],[Quantity]]&gt;=4000,"&gt;=  4000", IF(Table24[[#This Row],[Quantity]]&gt;=2000,"&gt;=  2000",IF(Table24[[#This Row],[Quantity]]&gt;=1000,"&gt;= 1000",IF(Table24[[#This Row],[Quantity]]&lt;=1000,"&lt;= 1000","Invalid"))))</f>
        <v>&gt;=  2000</v>
      </c>
      <c r="O434" s="28" t="str">
        <f>TRIM(Table24[[#This Row],[Product]])</f>
        <v>Chocolate Chip</v>
      </c>
    </row>
    <row r="435" spans="1:15" x14ac:dyDescent="0.2">
      <c r="A435" s="21" t="s">
        <v>18</v>
      </c>
      <c r="B435" s="22" t="s">
        <v>9</v>
      </c>
      <c r="C435" s="23">
        <v>991</v>
      </c>
      <c r="D435" s="24">
        <v>4955</v>
      </c>
      <c r="E435" s="24">
        <v>1982</v>
      </c>
      <c r="F435" s="24">
        <v>2973</v>
      </c>
      <c r="G435" s="24" t="str">
        <f>CONCATENATE(Table24[[#This Row],[Country]],Table24[[#This Row],[Product]],Table24[[#This Row],[Quantity]],Table24[[#This Row],[Revenue]],Table24[[#This Row],[Cost]])</f>
        <v>United StatesChocolate Chip99149551982</v>
      </c>
      <c r="H435" s="25">
        <f>VLOOKUP(Table24[[#This Row],[Column1]],'Raw Data'!A:H,8,FALSE)</f>
        <v>43983</v>
      </c>
      <c r="I435" s="26" t="str">
        <f>TEXT(Table24[[#This Row],[Date]],"yyyy/mm/dd")</f>
        <v>2020/06/01</v>
      </c>
      <c r="J435" s="26" t="str">
        <f>SUBSTITUTE(Table24[[#This Row],[Date Text]],"/","-")</f>
        <v>2020-06-01</v>
      </c>
      <c r="K435" s="27" t="str">
        <f>MID(Table24[[#This Row],[Date Text]],6,2)</f>
        <v>06</v>
      </c>
      <c r="L435" s="26" t="str">
        <f>UPPER(LEFT(Table24[[#This Row],[Country]],3))</f>
        <v>UNI</v>
      </c>
      <c r="M435" s="28" t="str">
        <f xml:space="preserve"> IF(Table24[[#This Row],[Profit]]&gt;=10000,"&gt;= 10000", IF(Table24[[#This Row],[Profit]]&gt;=5000,"&gt;=  5000",IF(Table24[[#This Row],[Profit]]&gt;=1000,"&gt;=  1000",IF(Table24[[#This Row],[Profit]]&lt;1000,"&lt;=  1000","Invalid"))))</f>
        <v>&gt;=  1000</v>
      </c>
      <c r="N435" s="28" t="str">
        <f xml:space="preserve"> IF(Table24[[#This Row],[Quantity]]&gt;=4000,"&gt;=  4000", IF(Table24[[#This Row],[Quantity]]&gt;=2000,"&gt;=  2000",IF(Table24[[#This Row],[Quantity]]&gt;=1000,"&gt;= 1000",IF(Table24[[#This Row],[Quantity]]&lt;=1000,"&lt;= 1000","Invalid"))))</f>
        <v>&lt;= 1000</v>
      </c>
      <c r="O435" s="28" t="str">
        <f>TRIM(Table24[[#This Row],[Product]])</f>
        <v>Chocolate Chip</v>
      </c>
    </row>
    <row r="436" spans="1:15" x14ac:dyDescent="0.2">
      <c r="A436" s="21" t="s">
        <v>18</v>
      </c>
      <c r="B436" s="22" t="s">
        <v>9</v>
      </c>
      <c r="C436" s="23">
        <v>602</v>
      </c>
      <c r="D436" s="24">
        <v>3010</v>
      </c>
      <c r="E436" s="24">
        <v>1204</v>
      </c>
      <c r="F436" s="24">
        <v>1806</v>
      </c>
      <c r="G436" s="24" t="str">
        <f>CONCATENATE(Table24[[#This Row],[Country]],Table24[[#This Row],[Product]],Table24[[#This Row],[Quantity]],Table24[[#This Row],[Revenue]],Table24[[#This Row],[Cost]])</f>
        <v>United StatesChocolate Chip60230101204</v>
      </c>
      <c r="H436" s="25">
        <f>VLOOKUP(Table24[[#This Row],[Column1]],'Raw Data'!A:H,8,FALSE)</f>
        <v>43983</v>
      </c>
      <c r="I436" s="26" t="str">
        <f>TEXT(Table24[[#This Row],[Date]],"yyyy/mm/dd")</f>
        <v>2020/06/01</v>
      </c>
      <c r="J436" s="26" t="str">
        <f>SUBSTITUTE(Table24[[#This Row],[Date Text]],"/","-")</f>
        <v>2020-06-01</v>
      </c>
      <c r="K436" s="27" t="str">
        <f>MID(Table24[[#This Row],[Date Text]],6,2)</f>
        <v>06</v>
      </c>
      <c r="L436" s="26" t="str">
        <f>UPPER(LEFT(Table24[[#This Row],[Country]],3))</f>
        <v>UNI</v>
      </c>
      <c r="M436" s="28" t="str">
        <f xml:space="preserve"> IF(Table24[[#This Row],[Profit]]&gt;=10000,"&gt;= 10000", IF(Table24[[#This Row],[Profit]]&gt;=5000,"&gt;=  5000",IF(Table24[[#This Row],[Profit]]&gt;=1000,"&gt;=  1000",IF(Table24[[#This Row],[Profit]]&lt;1000,"&lt;=  1000","Invalid"))))</f>
        <v>&gt;=  1000</v>
      </c>
      <c r="N436" s="28" t="str">
        <f xml:space="preserve"> IF(Table24[[#This Row],[Quantity]]&gt;=4000,"&gt;=  4000", IF(Table24[[#This Row],[Quantity]]&gt;=2000,"&gt;=  2000",IF(Table24[[#This Row],[Quantity]]&gt;=1000,"&gt;= 1000",IF(Table24[[#This Row],[Quantity]]&lt;=1000,"&lt;= 1000","Invalid"))))</f>
        <v>&lt;= 1000</v>
      </c>
      <c r="O436" s="28" t="str">
        <f>TRIM(Table24[[#This Row],[Product]])</f>
        <v>Chocolate Chip</v>
      </c>
    </row>
    <row r="437" spans="1:15" x14ac:dyDescent="0.2">
      <c r="A437" s="21" t="s">
        <v>18</v>
      </c>
      <c r="B437" s="22" t="s">
        <v>9</v>
      </c>
      <c r="C437" s="23">
        <v>861</v>
      </c>
      <c r="D437" s="24">
        <v>4305</v>
      </c>
      <c r="E437" s="24">
        <v>1722</v>
      </c>
      <c r="F437" s="24">
        <v>2583</v>
      </c>
      <c r="G437" s="24" t="str">
        <f>CONCATENATE(Table24[[#This Row],[Country]],Table24[[#This Row],[Product]],Table24[[#This Row],[Quantity]],Table24[[#This Row],[Revenue]],Table24[[#This Row],[Cost]])</f>
        <v>United StatesChocolate Chip86143051722</v>
      </c>
      <c r="H437" s="25">
        <f>VLOOKUP(Table24[[#This Row],[Column1]],'Raw Data'!A:H,8,FALSE)</f>
        <v>44105</v>
      </c>
      <c r="I437" s="26" t="str">
        <f>TEXT(Table24[[#This Row],[Date]],"yyyy/mm/dd")</f>
        <v>2020/10/01</v>
      </c>
      <c r="J437" s="26" t="str">
        <f>SUBSTITUTE(Table24[[#This Row],[Date Text]],"/","-")</f>
        <v>2020-10-01</v>
      </c>
      <c r="K437" s="27" t="str">
        <f>MID(Table24[[#This Row],[Date Text]],6,2)</f>
        <v>10</v>
      </c>
      <c r="L437" s="26" t="str">
        <f>UPPER(LEFT(Table24[[#This Row],[Country]],3))</f>
        <v>UNI</v>
      </c>
      <c r="M437" s="28" t="str">
        <f xml:space="preserve"> IF(Table24[[#This Row],[Profit]]&gt;=10000,"&gt;= 10000", IF(Table24[[#This Row],[Profit]]&gt;=5000,"&gt;=  5000",IF(Table24[[#This Row],[Profit]]&gt;=1000,"&gt;=  1000",IF(Table24[[#This Row],[Profit]]&lt;1000,"&lt;=  1000","Invalid"))))</f>
        <v>&gt;=  1000</v>
      </c>
      <c r="N437" s="28" t="str">
        <f xml:space="preserve"> IF(Table24[[#This Row],[Quantity]]&gt;=4000,"&gt;=  4000", IF(Table24[[#This Row],[Quantity]]&gt;=2000,"&gt;=  2000",IF(Table24[[#This Row],[Quantity]]&gt;=1000,"&gt;= 1000",IF(Table24[[#This Row],[Quantity]]&lt;=1000,"&lt;= 1000","Invalid"))))</f>
        <v>&lt;= 1000</v>
      </c>
      <c r="O437" s="28" t="str">
        <f>TRIM(Table24[[#This Row],[Product]])</f>
        <v>Chocolate Chip</v>
      </c>
    </row>
    <row r="438" spans="1:15" x14ac:dyDescent="0.2">
      <c r="A438" s="21" t="s">
        <v>18</v>
      </c>
      <c r="B438" s="22" t="s">
        <v>9</v>
      </c>
      <c r="C438" s="23">
        <v>2663</v>
      </c>
      <c r="D438" s="24">
        <v>13315</v>
      </c>
      <c r="E438" s="24">
        <v>5326</v>
      </c>
      <c r="F438" s="24">
        <v>7989</v>
      </c>
      <c r="G438" s="24" t="str">
        <f>CONCATENATE(Table24[[#This Row],[Country]],Table24[[#This Row],[Product]],Table24[[#This Row],[Quantity]],Table24[[#This Row],[Revenue]],Table24[[#This Row],[Cost]])</f>
        <v>United StatesChocolate Chip2663133155326</v>
      </c>
      <c r="H438" s="25">
        <f>VLOOKUP(Table24[[#This Row],[Column1]],'Raw Data'!A:H,8,FALSE)</f>
        <v>44166</v>
      </c>
      <c r="I438" s="26" t="str">
        <f>TEXT(Table24[[#This Row],[Date]],"yyyy/mm/dd")</f>
        <v>2020/12/01</v>
      </c>
      <c r="J438" s="26" t="str">
        <f>SUBSTITUTE(Table24[[#This Row],[Date Text]],"/","-")</f>
        <v>2020-12-01</v>
      </c>
      <c r="K438" s="27" t="str">
        <f>MID(Table24[[#This Row],[Date Text]],6,2)</f>
        <v>12</v>
      </c>
      <c r="L438" s="26" t="str">
        <f>UPPER(LEFT(Table24[[#This Row],[Country]],3))</f>
        <v>UNI</v>
      </c>
      <c r="M438" s="28" t="str">
        <f xml:space="preserve"> IF(Table24[[#This Row],[Profit]]&gt;=10000,"&gt;= 10000", IF(Table24[[#This Row],[Profit]]&gt;=5000,"&gt;=  5000",IF(Table24[[#This Row],[Profit]]&gt;=1000,"&gt;=  1000",IF(Table24[[#This Row],[Profit]]&lt;1000,"&lt;=  1000","Invalid"))))</f>
        <v>&gt;=  5000</v>
      </c>
      <c r="N438" s="28" t="str">
        <f xml:space="preserve"> IF(Table24[[#This Row],[Quantity]]&gt;=4000,"&gt;=  4000", IF(Table24[[#This Row],[Quantity]]&gt;=2000,"&gt;=  2000",IF(Table24[[#This Row],[Quantity]]&gt;=1000,"&gt;= 1000",IF(Table24[[#This Row],[Quantity]]&lt;=1000,"&lt;= 1000","Invalid"))))</f>
        <v>&gt;=  2000</v>
      </c>
      <c r="O438" s="28" t="str">
        <f>TRIM(Table24[[#This Row],[Product]])</f>
        <v>Chocolate Chip</v>
      </c>
    </row>
    <row r="439" spans="1:15" x14ac:dyDescent="0.2">
      <c r="A439" s="21" t="s">
        <v>18</v>
      </c>
      <c r="B439" s="22" t="s">
        <v>9</v>
      </c>
      <c r="C439" s="23">
        <v>2198</v>
      </c>
      <c r="D439" s="24">
        <v>10990</v>
      </c>
      <c r="E439" s="24">
        <v>4396</v>
      </c>
      <c r="F439" s="24">
        <v>6594</v>
      </c>
      <c r="G439" s="24" t="str">
        <f>CONCATENATE(Table24[[#This Row],[Country]],Table24[[#This Row],[Product]],Table24[[#This Row],[Quantity]],Table24[[#This Row],[Revenue]],Table24[[#This Row],[Cost]])</f>
        <v>United StatesChocolate Chip2198109904396</v>
      </c>
      <c r="H439" s="25">
        <f>VLOOKUP(Table24[[#This Row],[Column1]],'Raw Data'!A:H,8,FALSE)</f>
        <v>44044</v>
      </c>
      <c r="I439" s="26" t="str">
        <f>TEXT(Table24[[#This Row],[Date]],"yyyy/mm/dd")</f>
        <v>2020/08/01</v>
      </c>
      <c r="J439" s="26" t="str">
        <f>SUBSTITUTE(Table24[[#This Row],[Date Text]],"/","-")</f>
        <v>2020-08-01</v>
      </c>
      <c r="K439" s="27" t="str">
        <f>MID(Table24[[#This Row],[Date Text]],6,2)</f>
        <v>08</v>
      </c>
      <c r="L439" s="26" t="str">
        <f>UPPER(LEFT(Table24[[#This Row],[Country]],3))</f>
        <v>UNI</v>
      </c>
      <c r="M439" s="28" t="str">
        <f xml:space="preserve"> IF(Table24[[#This Row],[Profit]]&gt;=10000,"&gt;= 10000", IF(Table24[[#This Row],[Profit]]&gt;=5000,"&gt;=  5000",IF(Table24[[#This Row],[Profit]]&gt;=1000,"&gt;=  1000",IF(Table24[[#This Row],[Profit]]&lt;1000,"&lt;=  1000","Invalid"))))</f>
        <v>&gt;=  5000</v>
      </c>
      <c r="N439" s="28" t="str">
        <f xml:space="preserve"> IF(Table24[[#This Row],[Quantity]]&gt;=4000,"&gt;=  4000", IF(Table24[[#This Row],[Quantity]]&gt;=2000,"&gt;=  2000",IF(Table24[[#This Row],[Quantity]]&gt;=1000,"&gt;= 1000",IF(Table24[[#This Row],[Quantity]]&lt;=1000,"&lt;= 1000","Invalid"))))</f>
        <v>&gt;=  2000</v>
      </c>
      <c r="O439" s="28" t="str">
        <f>TRIM(Table24[[#This Row],[Product]])</f>
        <v>Chocolate Chip</v>
      </c>
    </row>
    <row r="440" spans="1:15" x14ac:dyDescent="0.2">
      <c r="A440" s="21" t="s">
        <v>18</v>
      </c>
      <c r="B440" s="22" t="s">
        <v>9</v>
      </c>
      <c r="C440" s="23">
        <v>1153</v>
      </c>
      <c r="D440" s="24">
        <v>5765</v>
      </c>
      <c r="E440" s="24">
        <v>2306</v>
      </c>
      <c r="F440" s="24">
        <v>3459</v>
      </c>
      <c r="G440" s="24" t="str">
        <f>CONCATENATE(Table24[[#This Row],[Country]],Table24[[#This Row],[Product]],Table24[[#This Row],[Quantity]],Table24[[#This Row],[Revenue]],Table24[[#This Row],[Cost]])</f>
        <v>United StatesChocolate Chip115357652306</v>
      </c>
      <c r="H440" s="25">
        <f>VLOOKUP(Table24[[#This Row],[Column1]],'Raw Data'!A:H,8,FALSE)</f>
        <v>44105</v>
      </c>
      <c r="I440" s="26" t="str">
        <f>TEXT(Table24[[#This Row],[Date]],"yyyy/mm/dd")</f>
        <v>2020/10/01</v>
      </c>
      <c r="J440" s="26" t="str">
        <f>SUBSTITUTE(Table24[[#This Row],[Date Text]],"/","-")</f>
        <v>2020-10-01</v>
      </c>
      <c r="K440" s="27" t="str">
        <f>MID(Table24[[#This Row],[Date Text]],6,2)</f>
        <v>10</v>
      </c>
      <c r="L440" s="26" t="str">
        <f>UPPER(LEFT(Table24[[#This Row],[Country]],3))</f>
        <v>UNI</v>
      </c>
      <c r="M440" s="28" t="str">
        <f xml:space="preserve"> IF(Table24[[#This Row],[Profit]]&gt;=10000,"&gt;= 10000", IF(Table24[[#This Row],[Profit]]&gt;=5000,"&gt;=  5000",IF(Table24[[#This Row],[Profit]]&gt;=1000,"&gt;=  1000",IF(Table24[[#This Row],[Profit]]&lt;1000,"&lt;=  1000","Invalid"))))</f>
        <v>&gt;=  1000</v>
      </c>
      <c r="N440" s="28" t="str">
        <f xml:space="preserve"> IF(Table24[[#This Row],[Quantity]]&gt;=4000,"&gt;=  4000", IF(Table24[[#This Row],[Quantity]]&gt;=2000,"&gt;=  2000",IF(Table24[[#This Row],[Quantity]]&gt;=1000,"&gt;= 1000",IF(Table24[[#This Row],[Quantity]]&lt;=1000,"&lt;= 1000","Invalid"))))</f>
        <v>&gt;= 1000</v>
      </c>
      <c r="O440" s="28" t="str">
        <f>TRIM(Table24[[#This Row],[Product]])</f>
        <v>Chocolate Chip</v>
      </c>
    </row>
    <row r="441" spans="1:15" x14ac:dyDescent="0.2">
      <c r="A441" s="21" t="s">
        <v>18</v>
      </c>
      <c r="B441" s="22" t="s">
        <v>9</v>
      </c>
      <c r="C441" s="23">
        <v>678</v>
      </c>
      <c r="D441" s="24">
        <v>3390</v>
      </c>
      <c r="E441" s="24">
        <v>1356</v>
      </c>
      <c r="F441" s="24">
        <v>2034</v>
      </c>
      <c r="G441" s="24" t="str">
        <f>CONCATENATE(Table24[[#This Row],[Country]],Table24[[#This Row],[Product]],Table24[[#This Row],[Quantity]],Table24[[#This Row],[Revenue]],Table24[[#This Row],[Cost]])</f>
        <v>United StatesChocolate Chip67833901356</v>
      </c>
      <c r="H441" s="25">
        <f>VLOOKUP(Table24[[#This Row],[Column1]],'Raw Data'!A:H,8,FALSE)</f>
        <v>44044</v>
      </c>
      <c r="I441" s="26" t="str">
        <f>TEXT(Table24[[#This Row],[Date]],"yyyy/mm/dd")</f>
        <v>2020/08/01</v>
      </c>
      <c r="J441" s="26" t="str">
        <f>SUBSTITUTE(Table24[[#This Row],[Date Text]],"/","-")</f>
        <v>2020-08-01</v>
      </c>
      <c r="K441" s="27" t="str">
        <f>MID(Table24[[#This Row],[Date Text]],6,2)</f>
        <v>08</v>
      </c>
      <c r="L441" s="26" t="str">
        <f>UPPER(LEFT(Table24[[#This Row],[Country]],3))</f>
        <v>UNI</v>
      </c>
      <c r="M441" s="28" t="str">
        <f xml:space="preserve"> IF(Table24[[#This Row],[Profit]]&gt;=10000,"&gt;= 10000", IF(Table24[[#This Row],[Profit]]&gt;=5000,"&gt;=  5000",IF(Table24[[#This Row],[Profit]]&gt;=1000,"&gt;=  1000",IF(Table24[[#This Row],[Profit]]&lt;1000,"&lt;=  1000","Invalid"))))</f>
        <v>&gt;=  1000</v>
      </c>
      <c r="N441" s="28" t="str">
        <f xml:space="preserve"> IF(Table24[[#This Row],[Quantity]]&gt;=4000,"&gt;=  4000", IF(Table24[[#This Row],[Quantity]]&gt;=2000,"&gt;=  2000",IF(Table24[[#This Row],[Quantity]]&gt;=1000,"&gt;= 1000",IF(Table24[[#This Row],[Quantity]]&lt;=1000,"&lt;= 1000","Invalid"))))</f>
        <v>&lt;= 1000</v>
      </c>
      <c r="O441" s="28" t="str">
        <f>TRIM(Table24[[#This Row],[Product]])</f>
        <v>Chocolate Chip</v>
      </c>
    </row>
    <row r="442" spans="1:15" x14ac:dyDescent="0.2">
      <c r="A442" s="21" t="s">
        <v>18</v>
      </c>
      <c r="B442" s="22" t="s">
        <v>9</v>
      </c>
      <c r="C442" s="23">
        <v>3675</v>
      </c>
      <c r="D442" s="24">
        <v>18375</v>
      </c>
      <c r="E442" s="24">
        <v>7350</v>
      </c>
      <c r="F442" s="24">
        <v>11025</v>
      </c>
      <c r="G442" s="24" t="str">
        <f>CONCATENATE(Table24[[#This Row],[Country]],Table24[[#This Row],[Product]],Table24[[#This Row],[Quantity]],Table24[[#This Row],[Revenue]],Table24[[#This Row],[Cost]])</f>
        <v>United StatesChocolate Chip3675183757350</v>
      </c>
      <c r="H442" s="25">
        <f>VLOOKUP(Table24[[#This Row],[Column1]],'Raw Data'!A:H,8,FALSE)</f>
        <v>43922</v>
      </c>
      <c r="I442" s="26" t="str">
        <f>TEXT(Table24[[#This Row],[Date]],"yyyy/mm/dd")</f>
        <v>2020/04/01</v>
      </c>
      <c r="J442" s="26" t="str">
        <f>SUBSTITUTE(Table24[[#This Row],[Date Text]],"/","-")</f>
        <v>2020-04-01</v>
      </c>
      <c r="K442" s="27" t="str">
        <f>MID(Table24[[#This Row],[Date Text]],6,2)</f>
        <v>04</v>
      </c>
      <c r="L442" s="26" t="str">
        <f>UPPER(LEFT(Table24[[#This Row],[Country]],3))</f>
        <v>UNI</v>
      </c>
      <c r="M442" s="28" t="str">
        <f xml:space="preserve"> IF(Table24[[#This Row],[Profit]]&gt;=10000,"&gt;= 10000", IF(Table24[[#This Row],[Profit]]&gt;=5000,"&gt;=  5000",IF(Table24[[#This Row],[Profit]]&gt;=1000,"&gt;=  1000",IF(Table24[[#This Row],[Profit]]&lt;1000,"&lt;=  1000","Invalid"))))</f>
        <v>&gt;= 10000</v>
      </c>
      <c r="N442" s="28" t="str">
        <f xml:space="preserve"> IF(Table24[[#This Row],[Quantity]]&gt;=4000,"&gt;=  4000", IF(Table24[[#This Row],[Quantity]]&gt;=2000,"&gt;=  2000",IF(Table24[[#This Row],[Quantity]]&gt;=1000,"&gt;= 1000",IF(Table24[[#This Row],[Quantity]]&lt;=1000,"&lt;= 1000","Invalid"))))</f>
        <v>&gt;=  2000</v>
      </c>
      <c r="O442" s="28" t="str">
        <f>TRIM(Table24[[#This Row],[Product]])</f>
        <v>Chocolate Chip</v>
      </c>
    </row>
    <row r="443" spans="1:15" x14ac:dyDescent="0.2">
      <c r="A443" s="21" t="s">
        <v>18</v>
      </c>
      <c r="B443" s="22" t="s">
        <v>9</v>
      </c>
      <c r="C443" s="23">
        <v>2797</v>
      </c>
      <c r="D443" s="24">
        <v>13985</v>
      </c>
      <c r="E443" s="24">
        <v>5594</v>
      </c>
      <c r="F443" s="24">
        <v>8391</v>
      </c>
      <c r="G443" s="24" t="str">
        <f>CONCATENATE(Table24[[#This Row],[Country]],Table24[[#This Row],[Product]],Table24[[#This Row],[Quantity]],Table24[[#This Row],[Revenue]],Table24[[#This Row],[Cost]])</f>
        <v>United StatesChocolate Chip2797139855594</v>
      </c>
      <c r="H443" s="25">
        <f>VLOOKUP(Table24[[#This Row],[Column1]],'Raw Data'!A:H,8,FALSE)</f>
        <v>44166</v>
      </c>
      <c r="I443" s="26" t="str">
        <f>TEXT(Table24[[#This Row],[Date]],"yyyy/mm/dd")</f>
        <v>2020/12/01</v>
      </c>
      <c r="J443" s="26" t="str">
        <f>SUBSTITUTE(Table24[[#This Row],[Date Text]],"/","-")</f>
        <v>2020-12-01</v>
      </c>
      <c r="K443" s="27" t="str">
        <f>MID(Table24[[#This Row],[Date Text]],6,2)</f>
        <v>12</v>
      </c>
      <c r="L443" s="26" t="str">
        <f>UPPER(LEFT(Table24[[#This Row],[Country]],3))</f>
        <v>UNI</v>
      </c>
      <c r="M443" s="28" t="str">
        <f xml:space="preserve"> IF(Table24[[#This Row],[Profit]]&gt;=10000,"&gt;= 10000", IF(Table24[[#This Row],[Profit]]&gt;=5000,"&gt;=  5000",IF(Table24[[#This Row],[Profit]]&gt;=1000,"&gt;=  1000",IF(Table24[[#This Row],[Profit]]&lt;1000,"&lt;=  1000","Invalid"))))</f>
        <v>&gt;=  5000</v>
      </c>
      <c r="N443" s="28" t="str">
        <f xml:space="preserve"> IF(Table24[[#This Row],[Quantity]]&gt;=4000,"&gt;=  4000", IF(Table24[[#This Row],[Quantity]]&gt;=2000,"&gt;=  2000",IF(Table24[[#This Row],[Quantity]]&gt;=1000,"&gt;= 1000",IF(Table24[[#This Row],[Quantity]]&lt;=1000,"&lt;= 1000","Invalid"))))</f>
        <v>&gt;=  2000</v>
      </c>
      <c r="O443" s="28" t="str">
        <f>TRIM(Table24[[#This Row],[Product]])</f>
        <v>Chocolate Chip</v>
      </c>
    </row>
    <row r="444" spans="1:15" x14ac:dyDescent="0.2">
      <c r="A444" s="21" t="s">
        <v>18</v>
      </c>
      <c r="B444" s="22" t="s">
        <v>9</v>
      </c>
      <c r="C444" s="23">
        <v>973</v>
      </c>
      <c r="D444" s="24">
        <v>4865</v>
      </c>
      <c r="E444" s="24">
        <v>1946</v>
      </c>
      <c r="F444" s="24">
        <v>2919</v>
      </c>
      <c r="G444" s="24" t="str">
        <f>CONCATENATE(Table24[[#This Row],[Country]],Table24[[#This Row],[Product]],Table24[[#This Row],[Quantity]],Table24[[#This Row],[Revenue]],Table24[[#This Row],[Cost]])</f>
        <v>United StatesChocolate Chip97348651946</v>
      </c>
      <c r="H444" s="25">
        <f>VLOOKUP(Table24[[#This Row],[Column1]],'Raw Data'!A:H,8,FALSE)</f>
        <v>43891</v>
      </c>
      <c r="I444" s="26" t="str">
        <f>TEXT(Table24[[#This Row],[Date]],"yyyy/mm/dd")</f>
        <v>2020/03/01</v>
      </c>
      <c r="J444" s="26" t="str">
        <f>SUBSTITUTE(Table24[[#This Row],[Date Text]],"/","-")</f>
        <v>2020-03-01</v>
      </c>
      <c r="K444" s="27" t="str">
        <f>MID(Table24[[#This Row],[Date Text]],6,2)</f>
        <v>03</v>
      </c>
      <c r="L444" s="26" t="str">
        <f>UPPER(LEFT(Table24[[#This Row],[Country]],3))</f>
        <v>UNI</v>
      </c>
      <c r="M444" s="28" t="str">
        <f xml:space="preserve"> IF(Table24[[#This Row],[Profit]]&gt;=10000,"&gt;= 10000", IF(Table24[[#This Row],[Profit]]&gt;=5000,"&gt;=  5000",IF(Table24[[#This Row],[Profit]]&gt;=1000,"&gt;=  1000",IF(Table24[[#This Row],[Profit]]&lt;1000,"&lt;=  1000","Invalid"))))</f>
        <v>&gt;=  1000</v>
      </c>
      <c r="N444" s="28" t="str">
        <f xml:space="preserve"> IF(Table24[[#This Row],[Quantity]]&gt;=4000,"&gt;=  4000", IF(Table24[[#This Row],[Quantity]]&gt;=2000,"&gt;=  2000",IF(Table24[[#This Row],[Quantity]]&gt;=1000,"&gt;= 1000",IF(Table24[[#This Row],[Quantity]]&lt;=1000,"&lt;= 1000","Invalid"))))</f>
        <v>&lt;= 1000</v>
      </c>
      <c r="O444" s="28" t="str">
        <f>TRIM(Table24[[#This Row],[Product]])</f>
        <v>Chocolate Chip</v>
      </c>
    </row>
    <row r="445" spans="1:15" x14ac:dyDescent="0.2">
      <c r="A445" s="21" t="s">
        <v>18</v>
      </c>
      <c r="B445" s="22" t="s">
        <v>9</v>
      </c>
      <c r="C445" s="23">
        <v>3495</v>
      </c>
      <c r="D445" s="24">
        <v>17475</v>
      </c>
      <c r="E445" s="24">
        <v>6990</v>
      </c>
      <c r="F445" s="24">
        <v>10485</v>
      </c>
      <c r="G445" s="24" t="str">
        <f>CONCATENATE(Table24[[#This Row],[Country]],Table24[[#This Row],[Product]],Table24[[#This Row],[Quantity]],Table24[[#This Row],[Revenue]],Table24[[#This Row],[Cost]])</f>
        <v>United StatesChocolate Chip3495174756990</v>
      </c>
      <c r="H445" s="25">
        <f>VLOOKUP(Table24[[#This Row],[Column1]],'Raw Data'!A:H,8,FALSE)</f>
        <v>43831</v>
      </c>
      <c r="I445" s="26" t="str">
        <f>TEXT(Table24[[#This Row],[Date]],"yyyy/mm/dd")</f>
        <v>2020/01/01</v>
      </c>
      <c r="J445" s="26" t="str">
        <f>SUBSTITUTE(Table24[[#This Row],[Date Text]],"/","-")</f>
        <v>2020-01-01</v>
      </c>
      <c r="K445" s="27" t="str">
        <f>MID(Table24[[#This Row],[Date Text]],6,2)</f>
        <v>01</v>
      </c>
      <c r="L445" s="26" t="str">
        <f>UPPER(LEFT(Table24[[#This Row],[Country]],3))</f>
        <v>UNI</v>
      </c>
      <c r="M445" s="28" t="str">
        <f xml:space="preserve"> IF(Table24[[#This Row],[Profit]]&gt;=10000,"&gt;= 10000", IF(Table24[[#This Row],[Profit]]&gt;=5000,"&gt;=  5000",IF(Table24[[#This Row],[Profit]]&gt;=1000,"&gt;=  1000",IF(Table24[[#This Row],[Profit]]&lt;1000,"&lt;=  1000","Invalid"))))</f>
        <v>&gt;= 10000</v>
      </c>
      <c r="N445" s="28" t="str">
        <f xml:space="preserve"> IF(Table24[[#This Row],[Quantity]]&gt;=4000,"&gt;=  4000", IF(Table24[[#This Row],[Quantity]]&gt;=2000,"&gt;=  2000",IF(Table24[[#This Row],[Quantity]]&gt;=1000,"&gt;= 1000",IF(Table24[[#This Row],[Quantity]]&lt;=1000,"&lt;= 1000","Invalid"))))</f>
        <v>&gt;=  2000</v>
      </c>
      <c r="O445" s="28" t="str">
        <f>TRIM(Table24[[#This Row],[Product]])</f>
        <v>Chocolate Chip</v>
      </c>
    </row>
    <row r="446" spans="1:15" x14ac:dyDescent="0.2">
      <c r="A446" s="21" t="s">
        <v>18</v>
      </c>
      <c r="B446" s="22" t="s">
        <v>9</v>
      </c>
      <c r="C446" s="23">
        <v>1439</v>
      </c>
      <c r="D446" s="24">
        <v>7195</v>
      </c>
      <c r="E446" s="24">
        <v>2878</v>
      </c>
      <c r="F446" s="24">
        <v>4317</v>
      </c>
      <c r="G446" s="24" t="str">
        <f>CONCATENATE(Table24[[#This Row],[Country]],Table24[[#This Row],[Product]],Table24[[#This Row],[Quantity]],Table24[[#This Row],[Revenue]],Table24[[#This Row],[Cost]])</f>
        <v>United StatesChocolate Chip143971952878</v>
      </c>
      <c r="H446" s="25">
        <f>VLOOKUP(Table24[[#This Row],[Column1]],'Raw Data'!A:H,8,FALSE)</f>
        <v>43831</v>
      </c>
      <c r="I446" s="26" t="str">
        <f>TEXT(Table24[[#This Row],[Date]],"yyyy/mm/dd")</f>
        <v>2020/01/01</v>
      </c>
      <c r="J446" s="26" t="str">
        <f>SUBSTITUTE(Table24[[#This Row],[Date Text]],"/","-")</f>
        <v>2020-01-01</v>
      </c>
      <c r="K446" s="27" t="str">
        <f>MID(Table24[[#This Row],[Date Text]],6,2)</f>
        <v>01</v>
      </c>
      <c r="L446" s="26" t="str">
        <f>UPPER(LEFT(Table24[[#This Row],[Country]],3))</f>
        <v>UNI</v>
      </c>
      <c r="M446" s="28" t="str">
        <f xml:space="preserve"> IF(Table24[[#This Row],[Profit]]&gt;=10000,"&gt;= 10000", IF(Table24[[#This Row],[Profit]]&gt;=5000,"&gt;=  5000",IF(Table24[[#This Row],[Profit]]&gt;=1000,"&gt;=  1000",IF(Table24[[#This Row],[Profit]]&lt;1000,"&lt;=  1000","Invalid"))))</f>
        <v>&gt;=  1000</v>
      </c>
      <c r="N446" s="28" t="str">
        <f xml:space="preserve"> IF(Table24[[#This Row],[Quantity]]&gt;=4000,"&gt;=  4000", IF(Table24[[#This Row],[Quantity]]&gt;=2000,"&gt;=  2000",IF(Table24[[#This Row],[Quantity]]&gt;=1000,"&gt;= 1000",IF(Table24[[#This Row],[Quantity]]&lt;=1000,"&lt;= 1000","Invalid"))))</f>
        <v>&gt;= 1000</v>
      </c>
      <c r="O446" s="28" t="str">
        <f>TRIM(Table24[[#This Row],[Product]])</f>
        <v>Chocolate Chip</v>
      </c>
    </row>
    <row r="447" spans="1:15" x14ac:dyDescent="0.2">
      <c r="A447" s="21" t="s">
        <v>18</v>
      </c>
      <c r="B447" s="22" t="s">
        <v>9</v>
      </c>
      <c r="C447" s="23">
        <v>2641</v>
      </c>
      <c r="D447" s="24">
        <v>13205</v>
      </c>
      <c r="E447" s="24">
        <v>5282</v>
      </c>
      <c r="F447" s="24">
        <v>7923</v>
      </c>
      <c r="G447" s="24" t="str">
        <f>CONCATENATE(Table24[[#This Row],[Country]],Table24[[#This Row],[Product]],Table24[[#This Row],[Quantity]],Table24[[#This Row],[Revenue]],Table24[[#This Row],[Cost]])</f>
        <v>United StatesChocolate Chip2641132055282</v>
      </c>
      <c r="H447" s="25">
        <f>VLOOKUP(Table24[[#This Row],[Column1]],'Raw Data'!A:H,8,FALSE)</f>
        <v>43862</v>
      </c>
      <c r="I447" s="26" t="str">
        <f>TEXT(Table24[[#This Row],[Date]],"yyyy/mm/dd")</f>
        <v>2020/02/01</v>
      </c>
      <c r="J447" s="26" t="str">
        <f>SUBSTITUTE(Table24[[#This Row],[Date Text]],"/","-")</f>
        <v>2020-02-01</v>
      </c>
      <c r="K447" s="27" t="str">
        <f>MID(Table24[[#This Row],[Date Text]],6,2)</f>
        <v>02</v>
      </c>
      <c r="L447" s="26" t="str">
        <f>UPPER(LEFT(Table24[[#This Row],[Country]],3))</f>
        <v>UNI</v>
      </c>
      <c r="M447" s="28" t="str">
        <f xml:space="preserve"> IF(Table24[[#This Row],[Profit]]&gt;=10000,"&gt;= 10000", IF(Table24[[#This Row],[Profit]]&gt;=5000,"&gt;=  5000",IF(Table24[[#This Row],[Profit]]&gt;=1000,"&gt;=  1000",IF(Table24[[#This Row],[Profit]]&lt;1000,"&lt;=  1000","Invalid"))))</f>
        <v>&gt;=  5000</v>
      </c>
      <c r="N447" s="28" t="str">
        <f xml:space="preserve"> IF(Table24[[#This Row],[Quantity]]&gt;=4000,"&gt;=  4000", IF(Table24[[#This Row],[Quantity]]&gt;=2000,"&gt;=  2000",IF(Table24[[#This Row],[Quantity]]&gt;=1000,"&gt;= 1000",IF(Table24[[#This Row],[Quantity]]&lt;=1000,"&lt;= 1000","Invalid"))))</f>
        <v>&gt;=  2000</v>
      </c>
      <c r="O447" s="28" t="str">
        <f>TRIM(Table24[[#This Row],[Product]])</f>
        <v>Chocolate Chip</v>
      </c>
    </row>
    <row r="448" spans="1:15" x14ac:dyDescent="0.2">
      <c r="A448" s="21" t="s">
        <v>18</v>
      </c>
      <c r="B448" s="22" t="s">
        <v>9</v>
      </c>
      <c r="C448" s="23">
        <v>1767</v>
      </c>
      <c r="D448" s="24">
        <v>8835</v>
      </c>
      <c r="E448" s="24">
        <v>3534</v>
      </c>
      <c r="F448" s="24">
        <v>5301</v>
      </c>
      <c r="G448" s="24" t="str">
        <f>CONCATENATE(Table24[[#This Row],[Country]],Table24[[#This Row],[Product]],Table24[[#This Row],[Quantity]],Table24[[#This Row],[Revenue]],Table24[[#This Row],[Cost]])</f>
        <v>United StatesChocolate Chip176788353534</v>
      </c>
      <c r="H448" s="25">
        <f>VLOOKUP(Table24[[#This Row],[Column1]],'Raw Data'!A:H,8,FALSE)</f>
        <v>44075</v>
      </c>
      <c r="I448" s="26" t="str">
        <f>TEXT(Table24[[#This Row],[Date]],"yyyy/mm/dd")</f>
        <v>2020/09/01</v>
      </c>
      <c r="J448" s="26" t="str">
        <f>SUBSTITUTE(Table24[[#This Row],[Date Text]],"/","-")</f>
        <v>2020-09-01</v>
      </c>
      <c r="K448" s="27" t="str">
        <f>MID(Table24[[#This Row],[Date Text]],6,2)</f>
        <v>09</v>
      </c>
      <c r="L448" s="26" t="str">
        <f>UPPER(LEFT(Table24[[#This Row],[Country]],3))</f>
        <v>UNI</v>
      </c>
      <c r="M448" s="28" t="str">
        <f xml:space="preserve"> IF(Table24[[#This Row],[Profit]]&gt;=10000,"&gt;= 10000", IF(Table24[[#This Row],[Profit]]&gt;=5000,"&gt;=  5000",IF(Table24[[#This Row],[Profit]]&gt;=1000,"&gt;=  1000",IF(Table24[[#This Row],[Profit]]&lt;1000,"&lt;=  1000","Invalid"))))</f>
        <v>&gt;=  5000</v>
      </c>
      <c r="N448" s="28" t="str">
        <f xml:space="preserve"> IF(Table24[[#This Row],[Quantity]]&gt;=4000,"&gt;=  4000", IF(Table24[[#This Row],[Quantity]]&gt;=2000,"&gt;=  2000",IF(Table24[[#This Row],[Quantity]]&gt;=1000,"&gt;= 1000",IF(Table24[[#This Row],[Quantity]]&lt;=1000,"&lt;= 1000","Invalid"))))</f>
        <v>&gt;= 1000</v>
      </c>
      <c r="O448" s="28" t="str">
        <f>TRIM(Table24[[#This Row],[Product]])</f>
        <v>Chocolate Chip</v>
      </c>
    </row>
    <row r="449" spans="1:15" x14ac:dyDescent="0.2">
      <c r="A449" s="21" t="s">
        <v>18</v>
      </c>
      <c r="B449" s="22" t="s">
        <v>9</v>
      </c>
      <c r="C449" s="23">
        <v>2914</v>
      </c>
      <c r="D449" s="24">
        <v>14570</v>
      </c>
      <c r="E449" s="24">
        <v>5828</v>
      </c>
      <c r="F449" s="24">
        <v>8742</v>
      </c>
      <c r="G449" s="24" t="str">
        <f>CONCATENATE(Table24[[#This Row],[Country]],Table24[[#This Row],[Product]],Table24[[#This Row],[Quantity]],Table24[[#This Row],[Revenue]],Table24[[#This Row],[Cost]])</f>
        <v>United StatesChocolate Chip2914145705828</v>
      </c>
      <c r="H449" s="25">
        <f>VLOOKUP(Table24[[#This Row],[Column1]],'Raw Data'!A:H,8,FALSE)</f>
        <v>44105</v>
      </c>
      <c r="I449" s="26" t="str">
        <f>TEXT(Table24[[#This Row],[Date]],"yyyy/mm/dd")</f>
        <v>2020/10/01</v>
      </c>
      <c r="J449" s="26" t="str">
        <f>SUBSTITUTE(Table24[[#This Row],[Date Text]],"/","-")</f>
        <v>2020-10-01</v>
      </c>
      <c r="K449" s="27" t="str">
        <f>MID(Table24[[#This Row],[Date Text]],6,2)</f>
        <v>10</v>
      </c>
      <c r="L449" s="26" t="str">
        <f>UPPER(LEFT(Table24[[#This Row],[Country]],3))</f>
        <v>UNI</v>
      </c>
      <c r="M449" s="28" t="str">
        <f xml:space="preserve"> IF(Table24[[#This Row],[Profit]]&gt;=10000,"&gt;= 10000", IF(Table24[[#This Row],[Profit]]&gt;=5000,"&gt;=  5000",IF(Table24[[#This Row],[Profit]]&gt;=1000,"&gt;=  1000",IF(Table24[[#This Row],[Profit]]&lt;1000,"&lt;=  1000","Invalid"))))</f>
        <v>&gt;=  5000</v>
      </c>
      <c r="N449" s="28" t="str">
        <f xml:space="preserve"> IF(Table24[[#This Row],[Quantity]]&gt;=4000,"&gt;=  4000", IF(Table24[[#This Row],[Quantity]]&gt;=2000,"&gt;=  2000",IF(Table24[[#This Row],[Quantity]]&gt;=1000,"&gt;= 1000",IF(Table24[[#This Row],[Quantity]]&lt;=1000,"&lt;= 1000","Invalid"))))</f>
        <v>&gt;=  2000</v>
      </c>
      <c r="O449" s="28" t="str">
        <f>TRIM(Table24[[#This Row],[Product]])</f>
        <v>Chocolate Chip</v>
      </c>
    </row>
    <row r="450" spans="1:15" x14ac:dyDescent="0.2">
      <c r="A450" s="21" t="s">
        <v>18</v>
      </c>
      <c r="B450" s="22" t="s">
        <v>9</v>
      </c>
      <c r="C450" s="23">
        <v>1177</v>
      </c>
      <c r="D450" s="24">
        <v>5885</v>
      </c>
      <c r="E450" s="24">
        <v>2354</v>
      </c>
      <c r="F450" s="24">
        <v>3531</v>
      </c>
      <c r="G450" s="24" t="str">
        <f>CONCATENATE(Table24[[#This Row],[Country]],Table24[[#This Row],[Product]],Table24[[#This Row],[Quantity]],Table24[[#This Row],[Revenue]],Table24[[#This Row],[Cost]])</f>
        <v>United StatesChocolate Chip117758852354</v>
      </c>
      <c r="H450" s="25">
        <f>VLOOKUP(Table24[[#This Row],[Column1]],'Raw Data'!A:H,8,FALSE)</f>
        <v>44136</v>
      </c>
      <c r="I450" s="26" t="str">
        <f>TEXT(Table24[[#This Row],[Date]],"yyyy/mm/dd")</f>
        <v>2020/11/01</v>
      </c>
      <c r="J450" s="26" t="str">
        <f>SUBSTITUTE(Table24[[#This Row],[Date Text]],"/","-")</f>
        <v>2020-11-01</v>
      </c>
      <c r="K450" s="27" t="str">
        <f>MID(Table24[[#This Row],[Date Text]],6,2)</f>
        <v>11</v>
      </c>
      <c r="L450" s="26" t="str">
        <f>UPPER(LEFT(Table24[[#This Row],[Country]],3))</f>
        <v>UNI</v>
      </c>
      <c r="M450" s="28" t="str">
        <f xml:space="preserve"> IF(Table24[[#This Row],[Profit]]&gt;=10000,"&gt;= 10000", IF(Table24[[#This Row],[Profit]]&gt;=5000,"&gt;=  5000",IF(Table24[[#This Row],[Profit]]&gt;=1000,"&gt;=  1000",IF(Table24[[#This Row],[Profit]]&lt;1000,"&lt;=  1000","Invalid"))))</f>
        <v>&gt;=  1000</v>
      </c>
      <c r="N450" s="28" t="str">
        <f xml:space="preserve"> IF(Table24[[#This Row],[Quantity]]&gt;=4000,"&gt;=  4000", IF(Table24[[#This Row],[Quantity]]&gt;=2000,"&gt;=  2000",IF(Table24[[#This Row],[Quantity]]&gt;=1000,"&gt;= 1000",IF(Table24[[#This Row],[Quantity]]&lt;=1000,"&lt;= 1000","Invalid"))))</f>
        <v>&gt;= 1000</v>
      </c>
      <c r="O450" s="28" t="str">
        <f>TRIM(Table24[[#This Row],[Product]])</f>
        <v>Chocolate Chip</v>
      </c>
    </row>
    <row r="451" spans="1:15" x14ac:dyDescent="0.2">
      <c r="A451" s="21" t="s">
        <v>18</v>
      </c>
      <c r="B451" s="22" t="s">
        <v>9</v>
      </c>
      <c r="C451" s="23">
        <v>914</v>
      </c>
      <c r="D451" s="24">
        <v>4570</v>
      </c>
      <c r="E451" s="24">
        <v>1828</v>
      </c>
      <c r="F451" s="24">
        <v>2742</v>
      </c>
      <c r="G451" s="24" t="str">
        <f>CONCATENATE(Table24[[#This Row],[Country]],Table24[[#This Row],[Product]],Table24[[#This Row],[Quantity]],Table24[[#This Row],[Revenue]],Table24[[#This Row],[Cost]])</f>
        <v>United StatesChocolate Chip91445701828</v>
      </c>
      <c r="H451" s="25">
        <f>VLOOKUP(Table24[[#This Row],[Column1]],'Raw Data'!A:H,8,FALSE)</f>
        <v>44166</v>
      </c>
      <c r="I451" s="26" t="str">
        <f>TEXT(Table24[[#This Row],[Date]],"yyyy/mm/dd")</f>
        <v>2020/12/01</v>
      </c>
      <c r="J451" s="26" t="str">
        <f>SUBSTITUTE(Table24[[#This Row],[Date Text]],"/","-")</f>
        <v>2020-12-01</v>
      </c>
      <c r="K451" s="27" t="str">
        <f>MID(Table24[[#This Row],[Date Text]],6,2)</f>
        <v>12</v>
      </c>
      <c r="L451" s="26" t="str">
        <f>UPPER(LEFT(Table24[[#This Row],[Country]],3))</f>
        <v>UNI</v>
      </c>
      <c r="M451" s="28" t="str">
        <f xml:space="preserve"> IF(Table24[[#This Row],[Profit]]&gt;=10000,"&gt;= 10000", IF(Table24[[#This Row],[Profit]]&gt;=5000,"&gt;=  5000",IF(Table24[[#This Row],[Profit]]&gt;=1000,"&gt;=  1000",IF(Table24[[#This Row],[Profit]]&lt;1000,"&lt;=  1000","Invalid"))))</f>
        <v>&gt;=  1000</v>
      </c>
      <c r="N451" s="28" t="str">
        <f xml:space="preserve"> IF(Table24[[#This Row],[Quantity]]&gt;=4000,"&gt;=  4000", IF(Table24[[#This Row],[Quantity]]&gt;=2000,"&gt;=  2000",IF(Table24[[#This Row],[Quantity]]&gt;=1000,"&gt;= 1000",IF(Table24[[#This Row],[Quantity]]&lt;=1000,"&lt;= 1000","Invalid"))))</f>
        <v>&lt;= 1000</v>
      </c>
      <c r="O451" s="28" t="str">
        <f>TRIM(Table24[[#This Row],[Product]])</f>
        <v>Chocolate Chip</v>
      </c>
    </row>
    <row r="452" spans="1:15" x14ac:dyDescent="0.2">
      <c r="A452" s="21" t="s">
        <v>18</v>
      </c>
      <c r="B452" s="22" t="s">
        <v>10</v>
      </c>
      <c r="C452" s="23">
        <v>615</v>
      </c>
      <c r="D452" s="24">
        <v>615</v>
      </c>
      <c r="E452" s="24">
        <v>123</v>
      </c>
      <c r="F452" s="24">
        <v>492</v>
      </c>
      <c r="G452" s="24" t="str">
        <f>CONCATENATE(Table24[[#This Row],[Country]],Table24[[#This Row],[Product]],Table24[[#This Row],[Quantity]],Table24[[#This Row],[Revenue]],Table24[[#This Row],[Cost]])</f>
        <v>United StatesFortune Cookie615615123</v>
      </c>
      <c r="H452" s="25">
        <f>VLOOKUP(Table24[[#This Row],[Column1]],'Raw Data'!A:H,8,FALSE)</f>
        <v>44166</v>
      </c>
      <c r="I452" s="26" t="str">
        <f>TEXT(Table24[[#This Row],[Date]],"yyyy/mm/dd")</f>
        <v>2020/12/01</v>
      </c>
      <c r="J452" s="26" t="str">
        <f>SUBSTITUTE(Table24[[#This Row],[Date Text]],"/","-")</f>
        <v>2020-12-01</v>
      </c>
      <c r="K452" s="27" t="str">
        <f>MID(Table24[[#This Row],[Date Text]],6,2)</f>
        <v>12</v>
      </c>
      <c r="L452" s="26" t="str">
        <f>UPPER(LEFT(Table24[[#This Row],[Country]],3))</f>
        <v>UNI</v>
      </c>
      <c r="M452" s="28" t="str">
        <f xml:space="preserve"> IF(Table24[[#This Row],[Profit]]&gt;=10000,"&gt;= 10000", IF(Table24[[#This Row],[Profit]]&gt;=5000,"&gt;=  5000",IF(Table24[[#This Row],[Profit]]&gt;=1000,"&gt;=  1000",IF(Table24[[#This Row],[Profit]]&lt;1000,"&lt;=  1000","Invalid"))))</f>
        <v>&lt;=  1000</v>
      </c>
      <c r="N452" s="28" t="str">
        <f xml:space="preserve"> IF(Table24[[#This Row],[Quantity]]&gt;=4000,"&gt;=  4000", IF(Table24[[#This Row],[Quantity]]&gt;=2000,"&gt;=  2000",IF(Table24[[#This Row],[Quantity]]&gt;=1000,"&gt;= 1000",IF(Table24[[#This Row],[Quantity]]&lt;=1000,"&lt;= 1000","Invalid"))))</f>
        <v>&lt;= 1000</v>
      </c>
      <c r="O452" s="28" t="str">
        <f>TRIM(Table24[[#This Row],[Product]])</f>
        <v>Fortune Cookie</v>
      </c>
    </row>
    <row r="453" spans="1:15" x14ac:dyDescent="0.2">
      <c r="A453" s="21" t="s">
        <v>18</v>
      </c>
      <c r="B453" s="22" t="s">
        <v>10</v>
      </c>
      <c r="C453" s="23">
        <v>2301</v>
      </c>
      <c r="D453" s="24">
        <v>2301</v>
      </c>
      <c r="E453" s="24">
        <v>460.20000000000005</v>
      </c>
      <c r="F453" s="24">
        <v>1840.8</v>
      </c>
      <c r="G453" s="24" t="str">
        <f>CONCATENATE(Table24[[#This Row],[Country]],Table24[[#This Row],[Product]],Table24[[#This Row],[Quantity]],Table24[[#This Row],[Revenue]],Table24[[#This Row],[Cost]])</f>
        <v>United StatesFortune Cookie23012301460.2</v>
      </c>
      <c r="H453" s="25">
        <f>VLOOKUP(Table24[[#This Row],[Column1]],'Raw Data'!A:H,8,FALSE)</f>
        <v>43922</v>
      </c>
      <c r="I453" s="26" t="str">
        <f>TEXT(Table24[[#This Row],[Date]],"yyyy/mm/dd")</f>
        <v>2020/04/01</v>
      </c>
      <c r="J453" s="26" t="str">
        <f>SUBSTITUTE(Table24[[#This Row],[Date Text]],"/","-")</f>
        <v>2020-04-01</v>
      </c>
      <c r="K453" s="27" t="str">
        <f>MID(Table24[[#This Row],[Date Text]],6,2)</f>
        <v>04</v>
      </c>
      <c r="L453" s="26" t="str">
        <f>UPPER(LEFT(Table24[[#This Row],[Country]],3))</f>
        <v>UNI</v>
      </c>
      <c r="M453" s="28" t="str">
        <f xml:space="preserve"> IF(Table24[[#This Row],[Profit]]&gt;=10000,"&gt;= 10000", IF(Table24[[#This Row],[Profit]]&gt;=5000,"&gt;=  5000",IF(Table24[[#This Row],[Profit]]&gt;=1000,"&gt;=  1000",IF(Table24[[#This Row],[Profit]]&lt;1000,"&lt;=  1000","Invalid"))))</f>
        <v>&gt;=  1000</v>
      </c>
      <c r="N453" s="28" t="str">
        <f xml:space="preserve"> IF(Table24[[#This Row],[Quantity]]&gt;=4000,"&gt;=  4000", IF(Table24[[#This Row],[Quantity]]&gt;=2000,"&gt;=  2000",IF(Table24[[#This Row],[Quantity]]&gt;=1000,"&gt;= 1000",IF(Table24[[#This Row],[Quantity]]&lt;=1000,"&lt;= 1000","Invalid"))))</f>
        <v>&gt;=  2000</v>
      </c>
      <c r="O453" s="28" t="str">
        <f>TRIM(Table24[[#This Row],[Product]])</f>
        <v>Fortune Cookie</v>
      </c>
    </row>
    <row r="454" spans="1:15" x14ac:dyDescent="0.2">
      <c r="A454" s="21" t="s">
        <v>18</v>
      </c>
      <c r="B454" s="22" t="s">
        <v>10</v>
      </c>
      <c r="C454" s="23">
        <v>1142</v>
      </c>
      <c r="D454" s="24">
        <v>1142</v>
      </c>
      <c r="E454" s="24">
        <v>228.4</v>
      </c>
      <c r="F454" s="24">
        <v>913.6</v>
      </c>
      <c r="G454" s="24" t="str">
        <f>CONCATENATE(Table24[[#This Row],[Country]],Table24[[#This Row],[Product]],Table24[[#This Row],[Quantity]],Table24[[#This Row],[Revenue]],Table24[[#This Row],[Cost]])</f>
        <v>United StatesFortune Cookie11421142228.4</v>
      </c>
      <c r="H454" s="25">
        <f>VLOOKUP(Table24[[#This Row],[Column1]],'Raw Data'!A:H,8,FALSE)</f>
        <v>43983</v>
      </c>
      <c r="I454" s="26" t="str">
        <f>TEXT(Table24[[#This Row],[Date]],"yyyy/mm/dd")</f>
        <v>2020/06/01</v>
      </c>
      <c r="J454" s="26" t="str">
        <f>SUBSTITUTE(Table24[[#This Row],[Date Text]],"/","-")</f>
        <v>2020-06-01</v>
      </c>
      <c r="K454" s="27" t="str">
        <f>MID(Table24[[#This Row],[Date Text]],6,2)</f>
        <v>06</v>
      </c>
      <c r="L454" s="26" t="str">
        <f>UPPER(LEFT(Table24[[#This Row],[Country]],3))</f>
        <v>UNI</v>
      </c>
      <c r="M454" s="28" t="str">
        <f xml:space="preserve"> IF(Table24[[#This Row],[Profit]]&gt;=10000,"&gt;= 10000", IF(Table24[[#This Row],[Profit]]&gt;=5000,"&gt;=  5000",IF(Table24[[#This Row],[Profit]]&gt;=1000,"&gt;=  1000",IF(Table24[[#This Row],[Profit]]&lt;1000,"&lt;=  1000","Invalid"))))</f>
        <v>&lt;=  1000</v>
      </c>
      <c r="N454" s="28" t="str">
        <f xml:space="preserve"> IF(Table24[[#This Row],[Quantity]]&gt;=4000,"&gt;=  4000", IF(Table24[[#This Row],[Quantity]]&gt;=2000,"&gt;=  2000",IF(Table24[[#This Row],[Quantity]]&gt;=1000,"&gt;= 1000",IF(Table24[[#This Row],[Quantity]]&lt;=1000,"&lt;= 1000","Invalid"))))</f>
        <v>&gt;= 1000</v>
      </c>
      <c r="O454" s="28" t="str">
        <f>TRIM(Table24[[#This Row],[Product]])</f>
        <v>Fortune Cookie</v>
      </c>
    </row>
    <row r="455" spans="1:15" x14ac:dyDescent="0.2">
      <c r="A455" s="21" t="s">
        <v>18</v>
      </c>
      <c r="B455" s="22" t="s">
        <v>10</v>
      </c>
      <c r="C455" s="23">
        <v>1566</v>
      </c>
      <c r="D455" s="24">
        <v>1566</v>
      </c>
      <c r="E455" s="24">
        <v>313.20000000000005</v>
      </c>
      <c r="F455" s="24">
        <v>1252.8</v>
      </c>
      <c r="G455" s="24" t="str">
        <f>CONCATENATE(Table24[[#This Row],[Country]],Table24[[#This Row],[Product]],Table24[[#This Row],[Quantity]],Table24[[#This Row],[Revenue]],Table24[[#This Row],[Cost]])</f>
        <v>United StatesFortune Cookie15661566313.2</v>
      </c>
      <c r="H455" s="25">
        <f>VLOOKUP(Table24[[#This Row],[Column1]],'Raw Data'!A:H,8,FALSE)</f>
        <v>44105</v>
      </c>
      <c r="I455" s="26" t="str">
        <f>TEXT(Table24[[#This Row],[Date]],"yyyy/mm/dd")</f>
        <v>2020/10/01</v>
      </c>
      <c r="J455" s="26" t="str">
        <f>SUBSTITUTE(Table24[[#This Row],[Date Text]],"/","-")</f>
        <v>2020-10-01</v>
      </c>
      <c r="K455" s="27" t="str">
        <f>MID(Table24[[#This Row],[Date Text]],6,2)</f>
        <v>10</v>
      </c>
      <c r="L455" s="26" t="str">
        <f>UPPER(LEFT(Table24[[#This Row],[Country]],3))</f>
        <v>UNI</v>
      </c>
      <c r="M455" s="28" t="str">
        <f xml:space="preserve"> IF(Table24[[#This Row],[Profit]]&gt;=10000,"&gt;= 10000", IF(Table24[[#This Row],[Profit]]&gt;=5000,"&gt;=  5000",IF(Table24[[#This Row],[Profit]]&gt;=1000,"&gt;=  1000",IF(Table24[[#This Row],[Profit]]&lt;1000,"&lt;=  1000","Invalid"))))</f>
        <v>&gt;=  1000</v>
      </c>
      <c r="N455" s="28" t="str">
        <f xml:space="preserve"> IF(Table24[[#This Row],[Quantity]]&gt;=4000,"&gt;=  4000", IF(Table24[[#This Row],[Quantity]]&gt;=2000,"&gt;=  2000",IF(Table24[[#This Row],[Quantity]]&gt;=1000,"&gt;= 1000",IF(Table24[[#This Row],[Quantity]]&lt;=1000,"&lt;= 1000","Invalid"))))</f>
        <v>&gt;= 1000</v>
      </c>
      <c r="O455" s="28" t="str">
        <f>TRIM(Table24[[#This Row],[Product]])</f>
        <v>Fortune Cookie</v>
      </c>
    </row>
    <row r="456" spans="1:15" x14ac:dyDescent="0.2">
      <c r="A456" s="21" t="s">
        <v>18</v>
      </c>
      <c r="B456" s="22" t="s">
        <v>10</v>
      </c>
      <c r="C456" s="23">
        <v>3627</v>
      </c>
      <c r="D456" s="24">
        <v>3627</v>
      </c>
      <c r="E456" s="24">
        <v>725.40000000000009</v>
      </c>
      <c r="F456" s="24">
        <v>2901.6</v>
      </c>
      <c r="G456" s="24" t="str">
        <f>CONCATENATE(Table24[[#This Row],[Country]],Table24[[#This Row],[Product]],Table24[[#This Row],[Quantity]],Table24[[#This Row],[Revenue]],Table24[[#This Row],[Cost]])</f>
        <v>United StatesFortune Cookie36273627725.4</v>
      </c>
      <c r="H456" s="25">
        <f>VLOOKUP(Table24[[#This Row],[Column1]],'Raw Data'!A:H,8,FALSE)</f>
        <v>44013</v>
      </c>
      <c r="I456" s="26" t="str">
        <f>TEXT(Table24[[#This Row],[Date]],"yyyy/mm/dd")</f>
        <v>2020/07/01</v>
      </c>
      <c r="J456" s="26" t="str">
        <f>SUBSTITUTE(Table24[[#This Row],[Date Text]],"/","-")</f>
        <v>2020-07-01</v>
      </c>
      <c r="K456" s="27" t="str">
        <f>MID(Table24[[#This Row],[Date Text]],6,2)</f>
        <v>07</v>
      </c>
      <c r="L456" s="26" t="str">
        <f>UPPER(LEFT(Table24[[#This Row],[Country]],3))</f>
        <v>UNI</v>
      </c>
      <c r="M456" s="28" t="str">
        <f xml:space="preserve"> IF(Table24[[#This Row],[Profit]]&gt;=10000,"&gt;= 10000", IF(Table24[[#This Row],[Profit]]&gt;=5000,"&gt;=  5000",IF(Table24[[#This Row],[Profit]]&gt;=1000,"&gt;=  1000",IF(Table24[[#This Row],[Profit]]&lt;1000,"&lt;=  1000","Invalid"))))</f>
        <v>&gt;=  1000</v>
      </c>
      <c r="N456" s="28" t="str">
        <f xml:space="preserve"> IF(Table24[[#This Row],[Quantity]]&gt;=4000,"&gt;=  4000", IF(Table24[[#This Row],[Quantity]]&gt;=2000,"&gt;=  2000",IF(Table24[[#This Row],[Quantity]]&gt;=1000,"&gt;= 1000",IF(Table24[[#This Row],[Quantity]]&lt;=1000,"&lt;= 1000","Invalid"))))</f>
        <v>&gt;=  2000</v>
      </c>
      <c r="O456" s="28" t="str">
        <f>TRIM(Table24[[#This Row],[Product]])</f>
        <v>Fortune Cookie</v>
      </c>
    </row>
    <row r="457" spans="1:15" x14ac:dyDescent="0.2">
      <c r="A457" s="21" t="s">
        <v>18</v>
      </c>
      <c r="B457" s="22" t="s">
        <v>10</v>
      </c>
      <c r="C457" s="23">
        <v>2723</v>
      </c>
      <c r="D457" s="24">
        <v>2723</v>
      </c>
      <c r="E457" s="24">
        <v>544.6</v>
      </c>
      <c r="F457" s="24">
        <v>2178.4</v>
      </c>
      <c r="G457" s="24" t="str">
        <f>CONCATENATE(Table24[[#This Row],[Country]],Table24[[#This Row],[Product]],Table24[[#This Row],[Quantity]],Table24[[#This Row],[Revenue]],Table24[[#This Row],[Cost]])</f>
        <v>United StatesFortune Cookie27232723544.6</v>
      </c>
      <c r="H457" s="25">
        <f>VLOOKUP(Table24[[#This Row],[Column1]],'Raw Data'!A:H,8,FALSE)</f>
        <v>44136</v>
      </c>
      <c r="I457" s="26" t="str">
        <f>TEXT(Table24[[#This Row],[Date]],"yyyy/mm/dd")</f>
        <v>2020/11/01</v>
      </c>
      <c r="J457" s="26" t="str">
        <f>SUBSTITUTE(Table24[[#This Row],[Date Text]],"/","-")</f>
        <v>2020-11-01</v>
      </c>
      <c r="K457" s="27" t="str">
        <f>MID(Table24[[#This Row],[Date Text]],6,2)</f>
        <v>11</v>
      </c>
      <c r="L457" s="26" t="str">
        <f>UPPER(LEFT(Table24[[#This Row],[Country]],3))</f>
        <v>UNI</v>
      </c>
      <c r="M457" s="28" t="str">
        <f xml:space="preserve"> IF(Table24[[#This Row],[Profit]]&gt;=10000,"&gt;= 10000", IF(Table24[[#This Row],[Profit]]&gt;=5000,"&gt;=  5000",IF(Table24[[#This Row],[Profit]]&gt;=1000,"&gt;=  1000",IF(Table24[[#This Row],[Profit]]&lt;1000,"&lt;=  1000","Invalid"))))</f>
        <v>&gt;=  1000</v>
      </c>
      <c r="N457" s="28" t="str">
        <f xml:space="preserve"> IF(Table24[[#This Row],[Quantity]]&gt;=4000,"&gt;=  4000", IF(Table24[[#This Row],[Quantity]]&gt;=2000,"&gt;=  2000",IF(Table24[[#This Row],[Quantity]]&gt;=1000,"&gt;= 1000",IF(Table24[[#This Row],[Quantity]]&lt;=1000,"&lt;= 1000","Invalid"))))</f>
        <v>&gt;=  2000</v>
      </c>
      <c r="O457" s="28" t="str">
        <f>TRIM(Table24[[#This Row],[Product]])</f>
        <v>Fortune Cookie</v>
      </c>
    </row>
    <row r="458" spans="1:15" x14ac:dyDescent="0.2">
      <c r="A458" s="21" t="s">
        <v>18</v>
      </c>
      <c r="B458" s="22" t="s">
        <v>10</v>
      </c>
      <c r="C458" s="23">
        <v>1282</v>
      </c>
      <c r="D458" s="24">
        <v>1282</v>
      </c>
      <c r="E458" s="24">
        <v>256.40000000000003</v>
      </c>
      <c r="F458" s="24">
        <v>1025.5999999999999</v>
      </c>
      <c r="G458" s="24" t="str">
        <f>CONCATENATE(Table24[[#This Row],[Country]],Table24[[#This Row],[Product]],Table24[[#This Row],[Quantity]],Table24[[#This Row],[Revenue]],Table24[[#This Row],[Cost]])</f>
        <v>United StatesFortune Cookie12821282256.4</v>
      </c>
      <c r="H458" s="25">
        <f>VLOOKUP(Table24[[#This Row],[Column1]],'Raw Data'!A:H,8,FALSE)</f>
        <v>43983</v>
      </c>
      <c r="I458" s="26" t="str">
        <f>TEXT(Table24[[#This Row],[Date]],"yyyy/mm/dd")</f>
        <v>2020/06/01</v>
      </c>
      <c r="J458" s="26" t="str">
        <f>SUBSTITUTE(Table24[[#This Row],[Date Text]],"/","-")</f>
        <v>2020-06-01</v>
      </c>
      <c r="K458" s="27" t="str">
        <f>MID(Table24[[#This Row],[Date Text]],6,2)</f>
        <v>06</v>
      </c>
      <c r="L458" s="26" t="str">
        <f>UPPER(LEFT(Table24[[#This Row],[Country]],3))</f>
        <v>UNI</v>
      </c>
      <c r="M458" s="28" t="str">
        <f xml:space="preserve"> IF(Table24[[#This Row],[Profit]]&gt;=10000,"&gt;= 10000", IF(Table24[[#This Row],[Profit]]&gt;=5000,"&gt;=  5000",IF(Table24[[#This Row],[Profit]]&gt;=1000,"&gt;=  1000",IF(Table24[[#This Row],[Profit]]&lt;1000,"&lt;=  1000","Invalid"))))</f>
        <v>&gt;=  1000</v>
      </c>
      <c r="N458" s="28" t="str">
        <f xml:space="preserve"> IF(Table24[[#This Row],[Quantity]]&gt;=4000,"&gt;=  4000", IF(Table24[[#This Row],[Quantity]]&gt;=2000,"&gt;=  2000",IF(Table24[[#This Row],[Quantity]]&gt;=1000,"&gt;= 1000",IF(Table24[[#This Row],[Quantity]]&lt;=1000,"&lt;= 1000","Invalid"))))</f>
        <v>&gt;= 1000</v>
      </c>
      <c r="O458" s="28" t="str">
        <f>TRIM(Table24[[#This Row],[Product]])</f>
        <v>Fortune Cookie</v>
      </c>
    </row>
    <row r="459" spans="1:15" x14ac:dyDescent="0.2">
      <c r="A459" s="21" t="s">
        <v>18</v>
      </c>
      <c r="B459" s="22" t="s">
        <v>10</v>
      </c>
      <c r="C459" s="23">
        <v>2797</v>
      </c>
      <c r="D459" s="24">
        <v>2797</v>
      </c>
      <c r="E459" s="24">
        <v>559.4</v>
      </c>
      <c r="F459" s="24">
        <v>2237.6</v>
      </c>
      <c r="G459" s="24" t="str">
        <f>CONCATENATE(Table24[[#This Row],[Country]],Table24[[#This Row],[Product]],Table24[[#This Row],[Quantity]],Table24[[#This Row],[Revenue]],Table24[[#This Row],[Cost]])</f>
        <v>United StatesFortune Cookie27972797559.4</v>
      </c>
      <c r="H459" s="25">
        <f>VLOOKUP(Table24[[#This Row],[Column1]],'Raw Data'!A:H,8,FALSE)</f>
        <v>44166</v>
      </c>
      <c r="I459" s="26" t="str">
        <f>TEXT(Table24[[#This Row],[Date]],"yyyy/mm/dd")</f>
        <v>2020/12/01</v>
      </c>
      <c r="J459" s="26" t="str">
        <f>SUBSTITUTE(Table24[[#This Row],[Date Text]],"/","-")</f>
        <v>2020-12-01</v>
      </c>
      <c r="K459" s="27" t="str">
        <f>MID(Table24[[#This Row],[Date Text]],6,2)</f>
        <v>12</v>
      </c>
      <c r="L459" s="26" t="str">
        <f>UPPER(LEFT(Table24[[#This Row],[Country]],3))</f>
        <v>UNI</v>
      </c>
      <c r="M459" s="28" t="str">
        <f xml:space="preserve"> IF(Table24[[#This Row],[Profit]]&gt;=10000,"&gt;= 10000", IF(Table24[[#This Row],[Profit]]&gt;=5000,"&gt;=  5000",IF(Table24[[#This Row],[Profit]]&gt;=1000,"&gt;=  1000",IF(Table24[[#This Row],[Profit]]&lt;1000,"&lt;=  1000","Invalid"))))</f>
        <v>&gt;=  1000</v>
      </c>
      <c r="N459" s="28" t="str">
        <f xml:space="preserve"> IF(Table24[[#This Row],[Quantity]]&gt;=4000,"&gt;=  4000", IF(Table24[[#This Row],[Quantity]]&gt;=2000,"&gt;=  2000",IF(Table24[[#This Row],[Quantity]]&gt;=1000,"&gt;= 1000",IF(Table24[[#This Row],[Quantity]]&lt;=1000,"&lt;= 1000","Invalid"))))</f>
        <v>&gt;=  2000</v>
      </c>
      <c r="O459" s="28" t="str">
        <f>TRIM(Table24[[#This Row],[Product]])</f>
        <v>Fortune Cookie</v>
      </c>
    </row>
    <row r="460" spans="1:15" x14ac:dyDescent="0.2">
      <c r="A460" s="21" t="s">
        <v>18</v>
      </c>
      <c r="B460" s="22" t="s">
        <v>10</v>
      </c>
      <c r="C460" s="23">
        <v>2328</v>
      </c>
      <c r="D460" s="24">
        <v>2328</v>
      </c>
      <c r="E460" s="24">
        <v>465.6</v>
      </c>
      <c r="F460" s="24">
        <v>1862.4</v>
      </c>
      <c r="G460" s="24" t="str">
        <f>CONCATENATE(Table24[[#This Row],[Country]],Table24[[#This Row],[Product]],Table24[[#This Row],[Quantity]],Table24[[#This Row],[Revenue]],Table24[[#This Row],[Cost]])</f>
        <v>United StatesFortune Cookie23282328465.6</v>
      </c>
      <c r="H460" s="25">
        <f>VLOOKUP(Table24[[#This Row],[Column1]],'Raw Data'!A:H,8,FALSE)</f>
        <v>44075</v>
      </c>
      <c r="I460" s="26" t="str">
        <f>TEXT(Table24[[#This Row],[Date]],"yyyy/mm/dd")</f>
        <v>2020/09/01</v>
      </c>
      <c r="J460" s="26" t="str">
        <f>SUBSTITUTE(Table24[[#This Row],[Date Text]],"/","-")</f>
        <v>2020-09-01</v>
      </c>
      <c r="K460" s="27" t="str">
        <f>MID(Table24[[#This Row],[Date Text]],6,2)</f>
        <v>09</v>
      </c>
      <c r="L460" s="26" t="str">
        <f>UPPER(LEFT(Table24[[#This Row],[Country]],3))</f>
        <v>UNI</v>
      </c>
      <c r="M460" s="28" t="str">
        <f xml:space="preserve"> IF(Table24[[#This Row],[Profit]]&gt;=10000,"&gt;= 10000", IF(Table24[[#This Row],[Profit]]&gt;=5000,"&gt;=  5000",IF(Table24[[#This Row],[Profit]]&gt;=1000,"&gt;=  1000",IF(Table24[[#This Row],[Profit]]&lt;1000,"&lt;=  1000","Invalid"))))</f>
        <v>&gt;=  1000</v>
      </c>
      <c r="N460" s="28" t="str">
        <f xml:space="preserve"> IF(Table24[[#This Row],[Quantity]]&gt;=4000,"&gt;=  4000", IF(Table24[[#This Row],[Quantity]]&gt;=2000,"&gt;=  2000",IF(Table24[[#This Row],[Quantity]]&gt;=1000,"&gt;= 1000",IF(Table24[[#This Row],[Quantity]]&lt;=1000,"&lt;= 1000","Invalid"))))</f>
        <v>&gt;=  2000</v>
      </c>
      <c r="O460" s="28" t="str">
        <f>TRIM(Table24[[#This Row],[Product]])</f>
        <v>Fortune Cookie</v>
      </c>
    </row>
    <row r="461" spans="1:15" x14ac:dyDescent="0.2">
      <c r="A461" s="21" t="s">
        <v>18</v>
      </c>
      <c r="B461" s="22" t="s">
        <v>10</v>
      </c>
      <c r="C461" s="23">
        <v>2313</v>
      </c>
      <c r="D461" s="24">
        <v>2313</v>
      </c>
      <c r="E461" s="24">
        <v>462.6</v>
      </c>
      <c r="F461" s="24">
        <v>1850.4</v>
      </c>
      <c r="G461" s="24" t="str">
        <f>CONCATENATE(Table24[[#This Row],[Country]],Table24[[#This Row],[Product]],Table24[[#This Row],[Quantity]],Table24[[#This Row],[Revenue]],Table24[[#This Row],[Cost]])</f>
        <v>United StatesFortune Cookie23132313462.6</v>
      </c>
      <c r="H461" s="25">
        <f>VLOOKUP(Table24[[#This Row],[Column1]],'Raw Data'!A:H,8,FALSE)</f>
        <v>43952</v>
      </c>
      <c r="I461" s="26" t="str">
        <f>TEXT(Table24[[#This Row],[Date]],"yyyy/mm/dd")</f>
        <v>2020/05/01</v>
      </c>
      <c r="J461" s="26" t="str">
        <f>SUBSTITUTE(Table24[[#This Row],[Date Text]],"/","-")</f>
        <v>2020-05-01</v>
      </c>
      <c r="K461" s="27" t="str">
        <f>MID(Table24[[#This Row],[Date Text]],6,2)</f>
        <v>05</v>
      </c>
      <c r="L461" s="26" t="str">
        <f>UPPER(LEFT(Table24[[#This Row],[Country]],3))</f>
        <v>UNI</v>
      </c>
      <c r="M461" s="28" t="str">
        <f xml:space="preserve"> IF(Table24[[#This Row],[Profit]]&gt;=10000,"&gt;= 10000", IF(Table24[[#This Row],[Profit]]&gt;=5000,"&gt;=  5000",IF(Table24[[#This Row],[Profit]]&gt;=1000,"&gt;=  1000",IF(Table24[[#This Row],[Profit]]&lt;1000,"&lt;=  1000","Invalid"))))</f>
        <v>&gt;=  1000</v>
      </c>
      <c r="N461" s="28" t="str">
        <f xml:space="preserve"> IF(Table24[[#This Row],[Quantity]]&gt;=4000,"&gt;=  4000", IF(Table24[[#This Row],[Quantity]]&gt;=2000,"&gt;=  2000",IF(Table24[[#This Row],[Quantity]]&gt;=1000,"&gt;= 1000",IF(Table24[[#This Row],[Quantity]]&lt;=1000,"&lt;= 1000","Invalid"))))</f>
        <v>&gt;=  2000</v>
      </c>
      <c r="O461" s="28" t="str">
        <f>TRIM(Table24[[#This Row],[Product]])</f>
        <v>Fortune Cookie</v>
      </c>
    </row>
    <row r="462" spans="1:15" x14ac:dyDescent="0.2">
      <c r="A462" s="21" t="s">
        <v>18</v>
      </c>
      <c r="B462" s="22" t="s">
        <v>10</v>
      </c>
      <c r="C462" s="23">
        <v>677</v>
      </c>
      <c r="D462" s="24">
        <v>677</v>
      </c>
      <c r="E462" s="24">
        <v>135.4</v>
      </c>
      <c r="F462" s="24">
        <v>541.6</v>
      </c>
      <c r="G462" s="24" t="str">
        <f>CONCATENATE(Table24[[#This Row],[Country]],Table24[[#This Row],[Product]],Table24[[#This Row],[Quantity]],Table24[[#This Row],[Revenue]],Table24[[#This Row],[Cost]])</f>
        <v>United StatesFortune Cookie677677135.4</v>
      </c>
      <c r="H462" s="25">
        <f>VLOOKUP(Table24[[#This Row],[Column1]],'Raw Data'!A:H,8,FALSE)</f>
        <v>43891</v>
      </c>
      <c r="I462" s="26" t="str">
        <f>TEXT(Table24[[#This Row],[Date]],"yyyy/mm/dd")</f>
        <v>2020/03/01</v>
      </c>
      <c r="J462" s="26" t="str">
        <f>SUBSTITUTE(Table24[[#This Row],[Date Text]],"/","-")</f>
        <v>2020-03-01</v>
      </c>
      <c r="K462" s="27" t="str">
        <f>MID(Table24[[#This Row],[Date Text]],6,2)</f>
        <v>03</v>
      </c>
      <c r="L462" s="26" t="str">
        <f>UPPER(LEFT(Table24[[#This Row],[Country]],3))</f>
        <v>UNI</v>
      </c>
      <c r="M462" s="28" t="str">
        <f xml:space="preserve"> IF(Table24[[#This Row],[Profit]]&gt;=10000,"&gt;= 10000", IF(Table24[[#This Row],[Profit]]&gt;=5000,"&gt;=  5000",IF(Table24[[#This Row],[Profit]]&gt;=1000,"&gt;=  1000",IF(Table24[[#This Row],[Profit]]&lt;1000,"&lt;=  1000","Invalid"))))</f>
        <v>&lt;=  1000</v>
      </c>
      <c r="N462" s="28" t="str">
        <f xml:space="preserve"> IF(Table24[[#This Row],[Quantity]]&gt;=4000,"&gt;=  4000", IF(Table24[[#This Row],[Quantity]]&gt;=2000,"&gt;=  2000",IF(Table24[[#This Row],[Quantity]]&gt;=1000,"&gt;= 1000",IF(Table24[[#This Row],[Quantity]]&lt;=1000,"&lt;= 1000","Invalid"))))</f>
        <v>&lt;= 1000</v>
      </c>
      <c r="O462" s="28" t="str">
        <f>TRIM(Table24[[#This Row],[Product]])</f>
        <v>Fortune Cookie</v>
      </c>
    </row>
    <row r="463" spans="1:15" x14ac:dyDescent="0.2">
      <c r="A463" s="21" t="s">
        <v>18</v>
      </c>
      <c r="B463" s="22" t="s">
        <v>10</v>
      </c>
      <c r="C463" s="23">
        <v>983</v>
      </c>
      <c r="D463" s="24">
        <v>983</v>
      </c>
      <c r="E463" s="24">
        <v>196.60000000000002</v>
      </c>
      <c r="F463" s="24">
        <v>786.4</v>
      </c>
      <c r="G463" s="24" t="str">
        <f>CONCATENATE(Table24[[#This Row],[Country]],Table24[[#This Row],[Product]],Table24[[#This Row],[Quantity]],Table24[[#This Row],[Revenue]],Table24[[#This Row],[Cost]])</f>
        <v>United StatesFortune Cookie983983196.6</v>
      </c>
      <c r="H463" s="25">
        <f>VLOOKUP(Table24[[#This Row],[Column1]],'Raw Data'!A:H,8,FALSE)</f>
        <v>43831</v>
      </c>
      <c r="I463" s="26" t="str">
        <f>TEXT(Table24[[#This Row],[Date]],"yyyy/mm/dd")</f>
        <v>2020/01/01</v>
      </c>
      <c r="J463" s="26" t="str">
        <f>SUBSTITUTE(Table24[[#This Row],[Date Text]],"/","-")</f>
        <v>2020-01-01</v>
      </c>
      <c r="K463" s="27" t="str">
        <f>MID(Table24[[#This Row],[Date Text]],6,2)</f>
        <v>01</v>
      </c>
      <c r="L463" s="26" t="str">
        <f>UPPER(LEFT(Table24[[#This Row],[Country]],3))</f>
        <v>UNI</v>
      </c>
      <c r="M463" s="28" t="str">
        <f xml:space="preserve"> IF(Table24[[#This Row],[Profit]]&gt;=10000,"&gt;= 10000", IF(Table24[[#This Row],[Profit]]&gt;=5000,"&gt;=  5000",IF(Table24[[#This Row],[Profit]]&gt;=1000,"&gt;=  1000",IF(Table24[[#This Row],[Profit]]&lt;1000,"&lt;=  1000","Invalid"))))</f>
        <v>&lt;=  1000</v>
      </c>
      <c r="N463" s="28" t="str">
        <f xml:space="preserve"> IF(Table24[[#This Row],[Quantity]]&gt;=4000,"&gt;=  4000", IF(Table24[[#This Row],[Quantity]]&gt;=2000,"&gt;=  2000",IF(Table24[[#This Row],[Quantity]]&gt;=1000,"&gt;= 1000",IF(Table24[[#This Row],[Quantity]]&lt;=1000,"&lt;= 1000","Invalid"))))</f>
        <v>&lt;= 1000</v>
      </c>
      <c r="O463" s="28" t="str">
        <f>TRIM(Table24[[#This Row],[Product]])</f>
        <v>Fortune Cookie</v>
      </c>
    </row>
    <row r="464" spans="1:15" x14ac:dyDescent="0.2">
      <c r="A464" s="21" t="s">
        <v>18</v>
      </c>
      <c r="B464" s="22" t="s">
        <v>10</v>
      </c>
      <c r="C464" s="23">
        <v>1298</v>
      </c>
      <c r="D464" s="24">
        <v>1298</v>
      </c>
      <c r="E464" s="24">
        <v>259.60000000000002</v>
      </c>
      <c r="F464" s="24">
        <v>1038.4000000000001</v>
      </c>
      <c r="G464" s="24" t="str">
        <f>CONCATENATE(Table24[[#This Row],[Country]],Table24[[#This Row],[Product]],Table24[[#This Row],[Quantity]],Table24[[#This Row],[Revenue]],Table24[[#This Row],[Cost]])</f>
        <v>United StatesFortune Cookie12981298259.6</v>
      </c>
      <c r="H464" s="25">
        <f>VLOOKUP(Table24[[#This Row],[Column1]],'Raw Data'!A:H,8,FALSE)</f>
        <v>43862</v>
      </c>
      <c r="I464" s="26" t="str">
        <f>TEXT(Table24[[#This Row],[Date]],"yyyy/mm/dd")</f>
        <v>2020/02/01</v>
      </c>
      <c r="J464" s="26" t="str">
        <f>SUBSTITUTE(Table24[[#This Row],[Date Text]],"/","-")</f>
        <v>2020-02-01</v>
      </c>
      <c r="K464" s="27" t="str">
        <f>MID(Table24[[#This Row],[Date Text]],6,2)</f>
        <v>02</v>
      </c>
      <c r="L464" s="26" t="str">
        <f>UPPER(LEFT(Table24[[#This Row],[Country]],3))</f>
        <v>UNI</v>
      </c>
      <c r="M464" s="28" t="str">
        <f xml:space="preserve"> IF(Table24[[#This Row],[Profit]]&gt;=10000,"&gt;= 10000", IF(Table24[[#This Row],[Profit]]&gt;=5000,"&gt;=  5000",IF(Table24[[#This Row],[Profit]]&gt;=1000,"&gt;=  1000",IF(Table24[[#This Row],[Profit]]&lt;1000,"&lt;=  1000","Invalid"))))</f>
        <v>&gt;=  1000</v>
      </c>
      <c r="N464" s="28" t="str">
        <f xml:space="preserve"> IF(Table24[[#This Row],[Quantity]]&gt;=4000,"&gt;=  4000", IF(Table24[[#This Row],[Quantity]]&gt;=2000,"&gt;=  2000",IF(Table24[[#This Row],[Quantity]]&gt;=1000,"&gt;= 1000",IF(Table24[[#This Row],[Quantity]]&lt;=1000,"&lt;= 1000","Invalid"))))</f>
        <v>&gt;= 1000</v>
      </c>
      <c r="O464" s="28" t="str">
        <f>TRIM(Table24[[#This Row],[Product]])</f>
        <v>Fortune Cookie</v>
      </c>
    </row>
    <row r="465" spans="1:15" x14ac:dyDescent="0.2">
      <c r="A465" s="21" t="s">
        <v>18</v>
      </c>
      <c r="B465" s="22" t="s">
        <v>11</v>
      </c>
      <c r="C465" s="23">
        <v>1953</v>
      </c>
      <c r="D465" s="24">
        <v>9765</v>
      </c>
      <c r="E465" s="24">
        <v>4296.6000000000004</v>
      </c>
      <c r="F465" s="24">
        <v>5468.4</v>
      </c>
      <c r="G465" s="24" t="str">
        <f>CONCATENATE(Table24[[#This Row],[Country]],Table24[[#This Row],[Product]],Table24[[#This Row],[Quantity]],Table24[[#This Row],[Revenue]],Table24[[#This Row],[Cost]])</f>
        <v>United StatesOatmeal Raisin195397654296.6</v>
      </c>
      <c r="H465" s="25">
        <f>VLOOKUP(Table24[[#This Row],[Column1]],'Raw Data'!A:H,8,FALSE)</f>
        <v>43922</v>
      </c>
      <c r="I465" s="26" t="str">
        <f>TEXT(Table24[[#This Row],[Date]],"yyyy/mm/dd")</f>
        <v>2020/04/01</v>
      </c>
      <c r="J465" s="26" t="str">
        <f>SUBSTITUTE(Table24[[#This Row],[Date Text]],"/","-")</f>
        <v>2020-04-01</v>
      </c>
      <c r="K465" s="27" t="str">
        <f>MID(Table24[[#This Row],[Date Text]],6,2)</f>
        <v>04</v>
      </c>
      <c r="L465" s="26" t="str">
        <f>UPPER(LEFT(Table24[[#This Row],[Country]],3))</f>
        <v>UNI</v>
      </c>
      <c r="M465" s="28" t="str">
        <f xml:space="preserve"> IF(Table24[[#This Row],[Profit]]&gt;=10000,"&gt;= 10000", IF(Table24[[#This Row],[Profit]]&gt;=5000,"&gt;=  5000",IF(Table24[[#This Row],[Profit]]&gt;=1000,"&gt;=  1000",IF(Table24[[#This Row],[Profit]]&lt;1000,"&lt;=  1000","Invalid"))))</f>
        <v>&gt;=  5000</v>
      </c>
      <c r="N465" s="28" t="str">
        <f xml:space="preserve"> IF(Table24[[#This Row],[Quantity]]&gt;=4000,"&gt;=  4000", IF(Table24[[#This Row],[Quantity]]&gt;=2000,"&gt;=  2000",IF(Table24[[#This Row],[Quantity]]&gt;=1000,"&gt;= 1000",IF(Table24[[#This Row],[Quantity]]&lt;=1000,"&lt;= 1000","Invalid"))))</f>
        <v>&gt;= 1000</v>
      </c>
      <c r="O465" s="28" t="str">
        <f>TRIM(Table24[[#This Row],[Product]])</f>
        <v>Oatmeal Raisin</v>
      </c>
    </row>
    <row r="466" spans="1:15" x14ac:dyDescent="0.2">
      <c r="A466" s="21" t="s">
        <v>18</v>
      </c>
      <c r="B466" s="22" t="s">
        <v>11</v>
      </c>
      <c r="C466" s="23">
        <v>2141</v>
      </c>
      <c r="D466" s="24">
        <v>10705</v>
      </c>
      <c r="E466" s="24">
        <v>4710.2000000000007</v>
      </c>
      <c r="F466" s="24">
        <v>5994.7999999999993</v>
      </c>
      <c r="G466" s="24" t="str">
        <f>CONCATENATE(Table24[[#This Row],[Country]],Table24[[#This Row],[Product]],Table24[[#This Row],[Quantity]],Table24[[#This Row],[Revenue]],Table24[[#This Row],[Cost]])</f>
        <v>United StatesOatmeal Raisin2141107054710.2</v>
      </c>
      <c r="H466" s="25">
        <f>VLOOKUP(Table24[[#This Row],[Column1]],'Raw Data'!A:H,8,FALSE)</f>
        <v>44044</v>
      </c>
      <c r="I466" s="26" t="str">
        <f>TEXT(Table24[[#This Row],[Date]],"yyyy/mm/dd")</f>
        <v>2020/08/01</v>
      </c>
      <c r="J466" s="26" t="str">
        <f>SUBSTITUTE(Table24[[#This Row],[Date Text]],"/","-")</f>
        <v>2020-08-01</v>
      </c>
      <c r="K466" s="27" t="str">
        <f>MID(Table24[[#This Row],[Date Text]],6,2)</f>
        <v>08</v>
      </c>
      <c r="L466" s="26" t="str">
        <f>UPPER(LEFT(Table24[[#This Row],[Country]],3))</f>
        <v>UNI</v>
      </c>
      <c r="M466" s="28" t="str">
        <f xml:space="preserve"> IF(Table24[[#This Row],[Profit]]&gt;=10000,"&gt;= 10000", IF(Table24[[#This Row],[Profit]]&gt;=5000,"&gt;=  5000",IF(Table24[[#This Row],[Profit]]&gt;=1000,"&gt;=  1000",IF(Table24[[#This Row],[Profit]]&lt;1000,"&lt;=  1000","Invalid"))))</f>
        <v>&gt;=  5000</v>
      </c>
      <c r="N466" s="28" t="str">
        <f xml:space="preserve"> IF(Table24[[#This Row],[Quantity]]&gt;=4000,"&gt;=  4000", IF(Table24[[#This Row],[Quantity]]&gt;=2000,"&gt;=  2000",IF(Table24[[#This Row],[Quantity]]&gt;=1000,"&gt;= 1000",IF(Table24[[#This Row],[Quantity]]&lt;=1000,"&lt;= 1000","Invalid"))))</f>
        <v>&gt;=  2000</v>
      </c>
      <c r="O466" s="28" t="str">
        <f>TRIM(Table24[[#This Row],[Product]])</f>
        <v>Oatmeal Raisin</v>
      </c>
    </row>
    <row r="467" spans="1:15" x14ac:dyDescent="0.2">
      <c r="A467" s="21" t="s">
        <v>18</v>
      </c>
      <c r="B467" s="22" t="s">
        <v>11</v>
      </c>
      <c r="C467" s="23">
        <v>1143</v>
      </c>
      <c r="D467" s="24">
        <v>5715</v>
      </c>
      <c r="E467" s="24">
        <v>2514.6000000000004</v>
      </c>
      <c r="F467" s="24">
        <v>3200.3999999999996</v>
      </c>
      <c r="G467" s="24" t="str">
        <f>CONCATENATE(Table24[[#This Row],[Country]],Table24[[#This Row],[Product]],Table24[[#This Row],[Quantity]],Table24[[#This Row],[Revenue]],Table24[[#This Row],[Cost]])</f>
        <v>United StatesOatmeal Raisin114357152514.6</v>
      </c>
      <c r="H467" s="25">
        <f>VLOOKUP(Table24[[#This Row],[Column1]],'Raw Data'!A:H,8,FALSE)</f>
        <v>44105</v>
      </c>
      <c r="I467" s="26" t="str">
        <f>TEXT(Table24[[#This Row],[Date]],"yyyy/mm/dd")</f>
        <v>2020/10/01</v>
      </c>
      <c r="J467" s="26" t="str">
        <f>SUBSTITUTE(Table24[[#This Row],[Date Text]],"/","-")</f>
        <v>2020-10-01</v>
      </c>
      <c r="K467" s="27" t="str">
        <f>MID(Table24[[#This Row],[Date Text]],6,2)</f>
        <v>10</v>
      </c>
      <c r="L467" s="26" t="str">
        <f>UPPER(LEFT(Table24[[#This Row],[Country]],3))</f>
        <v>UNI</v>
      </c>
      <c r="M467" s="28" t="str">
        <f xml:space="preserve"> IF(Table24[[#This Row],[Profit]]&gt;=10000,"&gt;= 10000", IF(Table24[[#This Row],[Profit]]&gt;=5000,"&gt;=  5000",IF(Table24[[#This Row],[Profit]]&gt;=1000,"&gt;=  1000",IF(Table24[[#This Row],[Profit]]&lt;1000,"&lt;=  1000","Invalid"))))</f>
        <v>&gt;=  1000</v>
      </c>
      <c r="N467" s="28" t="str">
        <f xml:space="preserve"> IF(Table24[[#This Row],[Quantity]]&gt;=4000,"&gt;=  4000", IF(Table24[[#This Row],[Quantity]]&gt;=2000,"&gt;=  2000",IF(Table24[[#This Row],[Quantity]]&gt;=1000,"&gt;= 1000",IF(Table24[[#This Row],[Quantity]]&lt;=1000,"&lt;= 1000","Invalid"))))</f>
        <v>&gt;= 1000</v>
      </c>
      <c r="O467" s="28" t="str">
        <f>TRIM(Table24[[#This Row],[Product]])</f>
        <v>Oatmeal Raisin</v>
      </c>
    </row>
    <row r="468" spans="1:15" x14ac:dyDescent="0.2">
      <c r="A468" s="21" t="s">
        <v>18</v>
      </c>
      <c r="B468" s="22" t="s">
        <v>11</v>
      </c>
      <c r="C468" s="23">
        <v>615</v>
      </c>
      <c r="D468" s="24">
        <v>3075</v>
      </c>
      <c r="E468" s="24">
        <v>1353</v>
      </c>
      <c r="F468" s="24">
        <v>1722</v>
      </c>
      <c r="G468" s="24" t="str">
        <f>CONCATENATE(Table24[[#This Row],[Country]],Table24[[#This Row],[Product]],Table24[[#This Row],[Quantity]],Table24[[#This Row],[Revenue]],Table24[[#This Row],[Cost]])</f>
        <v>United StatesOatmeal Raisin61530751353</v>
      </c>
      <c r="H468" s="25">
        <f>VLOOKUP(Table24[[#This Row],[Column1]],'Raw Data'!A:H,8,FALSE)</f>
        <v>44166</v>
      </c>
      <c r="I468" s="26" t="str">
        <f>TEXT(Table24[[#This Row],[Date]],"yyyy/mm/dd")</f>
        <v>2020/12/01</v>
      </c>
      <c r="J468" s="26" t="str">
        <f>SUBSTITUTE(Table24[[#This Row],[Date Text]],"/","-")</f>
        <v>2020-12-01</v>
      </c>
      <c r="K468" s="27" t="str">
        <f>MID(Table24[[#This Row],[Date Text]],6,2)</f>
        <v>12</v>
      </c>
      <c r="L468" s="26" t="str">
        <f>UPPER(LEFT(Table24[[#This Row],[Country]],3))</f>
        <v>UNI</v>
      </c>
      <c r="M468" s="28" t="str">
        <f xml:space="preserve"> IF(Table24[[#This Row],[Profit]]&gt;=10000,"&gt;= 10000", IF(Table24[[#This Row],[Profit]]&gt;=5000,"&gt;=  5000",IF(Table24[[#This Row],[Profit]]&gt;=1000,"&gt;=  1000",IF(Table24[[#This Row],[Profit]]&lt;1000,"&lt;=  1000","Invalid"))))</f>
        <v>&gt;=  1000</v>
      </c>
      <c r="N468" s="28" t="str">
        <f xml:space="preserve"> IF(Table24[[#This Row],[Quantity]]&gt;=4000,"&gt;=  4000", IF(Table24[[#This Row],[Quantity]]&gt;=2000,"&gt;=  2000",IF(Table24[[#This Row],[Quantity]]&gt;=1000,"&gt;= 1000",IF(Table24[[#This Row],[Quantity]]&lt;=1000,"&lt;= 1000","Invalid"))))</f>
        <v>&lt;= 1000</v>
      </c>
      <c r="O468" s="28" t="str">
        <f>TRIM(Table24[[#This Row],[Product]])</f>
        <v>Oatmeal Raisin</v>
      </c>
    </row>
    <row r="469" spans="1:15" x14ac:dyDescent="0.2">
      <c r="A469" s="21" t="s">
        <v>18</v>
      </c>
      <c r="B469" s="22" t="s">
        <v>11</v>
      </c>
      <c r="C469" s="23">
        <v>1236</v>
      </c>
      <c r="D469" s="24">
        <v>6180</v>
      </c>
      <c r="E469" s="24">
        <v>2719.2000000000003</v>
      </c>
      <c r="F469" s="24">
        <v>3460.7999999999997</v>
      </c>
      <c r="G469" s="24" t="str">
        <f>CONCATENATE(Table24[[#This Row],[Country]],Table24[[#This Row],[Product]],Table24[[#This Row],[Quantity]],Table24[[#This Row],[Revenue]],Table24[[#This Row],[Cost]])</f>
        <v>United StatesOatmeal Raisin123661802719.2</v>
      </c>
      <c r="H469" s="25">
        <f>VLOOKUP(Table24[[#This Row],[Column1]],'Raw Data'!A:H,8,FALSE)</f>
        <v>44136</v>
      </c>
      <c r="I469" s="26" t="str">
        <f>TEXT(Table24[[#This Row],[Date]],"yyyy/mm/dd")</f>
        <v>2020/11/01</v>
      </c>
      <c r="J469" s="26" t="str">
        <f>SUBSTITUTE(Table24[[#This Row],[Date Text]],"/","-")</f>
        <v>2020-11-01</v>
      </c>
      <c r="K469" s="27" t="str">
        <f>MID(Table24[[#This Row],[Date Text]],6,2)</f>
        <v>11</v>
      </c>
      <c r="L469" s="26" t="str">
        <f>UPPER(LEFT(Table24[[#This Row],[Country]],3))</f>
        <v>UNI</v>
      </c>
      <c r="M469" s="28" t="str">
        <f xml:space="preserve"> IF(Table24[[#This Row],[Profit]]&gt;=10000,"&gt;= 10000", IF(Table24[[#This Row],[Profit]]&gt;=5000,"&gt;=  5000",IF(Table24[[#This Row],[Profit]]&gt;=1000,"&gt;=  1000",IF(Table24[[#This Row],[Profit]]&lt;1000,"&lt;=  1000","Invalid"))))</f>
        <v>&gt;=  1000</v>
      </c>
      <c r="N469" s="28" t="str">
        <f xml:space="preserve"> IF(Table24[[#This Row],[Quantity]]&gt;=4000,"&gt;=  4000", IF(Table24[[#This Row],[Quantity]]&gt;=2000,"&gt;=  2000",IF(Table24[[#This Row],[Quantity]]&gt;=1000,"&gt;= 1000",IF(Table24[[#This Row],[Quantity]]&lt;=1000,"&lt;= 1000","Invalid"))))</f>
        <v>&gt;= 1000</v>
      </c>
      <c r="O469" s="28" t="str">
        <f>TRIM(Table24[[#This Row],[Product]])</f>
        <v>Oatmeal Raisin</v>
      </c>
    </row>
    <row r="470" spans="1:15" x14ac:dyDescent="0.2">
      <c r="A470" s="21" t="s">
        <v>18</v>
      </c>
      <c r="B470" s="22" t="s">
        <v>11</v>
      </c>
      <c r="C470" s="23">
        <v>1372</v>
      </c>
      <c r="D470" s="24">
        <v>6860</v>
      </c>
      <c r="E470" s="24">
        <v>3018.4</v>
      </c>
      <c r="F470" s="24">
        <v>3841.6</v>
      </c>
      <c r="G470" s="24" t="str">
        <f>CONCATENATE(Table24[[#This Row],[Country]],Table24[[#This Row],[Product]],Table24[[#This Row],[Quantity]],Table24[[#This Row],[Revenue]],Table24[[#This Row],[Cost]])</f>
        <v>United StatesOatmeal Raisin137268603018.4</v>
      </c>
      <c r="H470" s="25">
        <f>VLOOKUP(Table24[[#This Row],[Column1]],'Raw Data'!A:H,8,FALSE)</f>
        <v>44166</v>
      </c>
      <c r="I470" s="26" t="str">
        <f>TEXT(Table24[[#This Row],[Date]],"yyyy/mm/dd")</f>
        <v>2020/12/01</v>
      </c>
      <c r="J470" s="26" t="str">
        <f>SUBSTITUTE(Table24[[#This Row],[Date Text]],"/","-")</f>
        <v>2020-12-01</v>
      </c>
      <c r="K470" s="27" t="str">
        <f>MID(Table24[[#This Row],[Date Text]],6,2)</f>
        <v>12</v>
      </c>
      <c r="L470" s="26" t="str">
        <f>UPPER(LEFT(Table24[[#This Row],[Country]],3))</f>
        <v>UNI</v>
      </c>
      <c r="M470" s="28" t="str">
        <f xml:space="preserve"> IF(Table24[[#This Row],[Profit]]&gt;=10000,"&gt;= 10000", IF(Table24[[#This Row],[Profit]]&gt;=5000,"&gt;=  5000",IF(Table24[[#This Row],[Profit]]&gt;=1000,"&gt;=  1000",IF(Table24[[#This Row],[Profit]]&lt;1000,"&lt;=  1000","Invalid"))))</f>
        <v>&gt;=  1000</v>
      </c>
      <c r="N470" s="28" t="str">
        <f xml:space="preserve"> IF(Table24[[#This Row],[Quantity]]&gt;=4000,"&gt;=  4000", IF(Table24[[#This Row],[Quantity]]&gt;=2000,"&gt;=  2000",IF(Table24[[#This Row],[Quantity]]&gt;=1000,"&gt;= 1000",IF(Table24[[#This Row],[Quantity]]&lt;=1000,"&lt;= 1000","Invalid"))))</f>
        <v>&gt;= 1000</v>
      </c>
      <c r="O470" s="28" t="str">
        <f>TRIM(Table24[[#This Row],[Product]])</f>
        <v>Oatmeal Raisin</v>
      </c>
    </row>
    <row r="471" spans="1:15" x14ac:dyDescent="0.2">
      <c r="A471" s="21" t="s">
        <v>18</v>
      </c>
      <c r="B471" s="22" t="s">
        <v>11</v>
      </c>
      <c r="C471" s="23">
        <v>1282</v>
      </c>
      <c r="D471" s="24">
        <v>6410</v>
      </c>
      <c r="E471" s="24">
        <v>2820.4</v>
      </c>
      <c r="F471" s="24">
        <v>3589.6</v>
      </c>
      <c r="G471" s="24" t="str">
        <f>CONCATENATE(Table24[[#This Row],[Country]],Table24[[#This Row],[Product]],Table24[[#This Row],[Quantity]],Table24[[#This Row],[Revenue]],Table24[[#This Row],[Cost]])</f>
        <v>United StatesOatmeal Raisin128264102820.4</v>
      </c>
      <c r="H471" s="25">
        <f>VLOOKUP(Table24[[#This Row],[Column1]],'Raw Data'!A:H,8,FALSE)</f>
        <v>43983</v>
      </c>
      <c r="I471" s="26" t="str">
        <f>TEXT(Table24[[#This Row],[Date]],"yyyy/mm/dd")</f>
        <v>2020/06/01</v>
      </c>
      <c r="J471" s="26" t="str">
        <f>SUBSTITUTE(Table24[[#This Row],[Date Text]],"/","-")</f>
        <v>2020-06-01</v>
      </c>
      <c r="K471" s="27" t="str">
        <f>MID(Table24[[#This Row],[Date Text]],6,2)</f>
        <v>06</v>
      </c>
      <c r="L471" s="26" t="str">
        <f>UPPER(LEFT(Table24[[#This Row],[Country]],3))</f>
        <v>UNI</v>
      </c>
      <c r="M471" s="28" t="str">
        <f xml:space="preserve"> IF(Table24[[#This Row],[Profit]]&gt;=10000,"&gt;= 10000", IF(Table24[[#This Row],[Profit]]&gt;=5000,"&gt;=  5000",IF(Table24[[#This Row],[Profit]]&gt;=1000,"&gt;=  1000",IF(Table24[[#This Row],[Profit]]&lt;1000,"&lt;=  1000","Invalid"))))</f>
        <v>&gt;=  1000</v>
      </c>
      <c r="N471" s="28" t="str">
        <f xml:space="preserve"> IF(Table24[[#This Row],[Quantity]]&gt;=4000,"&gt;=  4000", IF(Table24[[#This Row],[Quantity]]&gt;=2000,"&gt;=  2000",IF(Table24[[#This Row],[Quantity]]&gt;=1000,"&gt;= 1000",IF(Table24[[#This Row],[Quantity]]&lt;=1000,"&lt;= 1000","Invalid"))))</f>
        <v>&gt;= 1000</v>
      </c>
      <c r="O471" s="28" t="str">
        <f>TRIM(Table24[[#This Row],[Product]])</f>
        <v>Oatmeal Raisin</v>
      </c>
    </row>
    <row r="472" spans="1:15" x14ac:dyDescent="0.2">
      <c r="A472" s="21" t="s">
        <v>18</v>
      </c>
      <c r="B472" s="22" t="s">
        <v>11</v>
      </c>
      <c r="C472" s="23">
        <v>2907</v>
      </c>
      <c r="D472" s="24">
        <v>14535</v>
      </c>
      <c r="E472" s="24">
        <v>6395.4000000000005</v>
      </c>
      <c r="F472" s="24">
        <v>8139.5999999999995</v>
      </c>
      <c r="G472" s="24" t="str">
        <f>CONCATENATE(Table24[[#This Row],[Country]],Table24[[#This Row],[Product]],Table24[[#This Row],[Quantity]],Table24[[#This Row],[Revenue]],Table24[[#This Row],[Cost]])</f>
        <v>United StatesOatmeal Raisin2907145356395.4</v>
      </c>
      <c r="H472" s="25">
        <f>VLOOKUP(Table24[[#This Row],[Column1]],'Raw Data'!A:H,8,FALSE)</f>
        <v>43983</v>
      </c>
      <c r="I472" s="26" t="str">
        <f>TEXT(Table24[[#This Row],[Date]],"yyyy/mm/dd")</f>
        <v>2020/06/01</v>
      </c>
      <c r="J472" s="26" t="str">
        <f>SUBSTITUTE(Table24[[#This Row],[Date Text]],"/","-")</f>
        <v>2020-06-01</v>
      </c>
      <c r="K472" s="27" t="str">
        <f>MID(Table24[[#This Row],[Date Text]],6,2)</f>
        <v>06</v>
      </c>
      <c r="L472" s="26" t="str">
        <f>UPPER(LEFT(Table24[[#This Row],[Country]],3))</f>
        <v>UNI</v>
      </c>
      <c r="M472" s="28" t="str">
        <f xml:space="preserve"> IF(Table24[[#This Row],[Profit]]&gt;=10000,"&gt;= 10000", IF(Table24[[#This Row],[Profit]]&gt;=5000,"&gt;=  5000",IF(Table24[[#This Row],[Profit]]&gt;=1000,"&gt;=  1000",IF(Table24[[#This Row],[Profit]]&lt;1000,"&lt;=  1000","Invalid"))))</f>
        <v>&gt;=  5000</v>
      </c>
      <c r="N472" s="28" t="str">
        <f xml:space="preserve"> IF(Table24[[#This Row],[Quantity]]&gt;=4000,"&gt;=  4000", IF(Table24[[#This Row],[Quantity]]&gt;=2000,"&gt;=  2000",IF(Table24[[#This Row],[Quantity]]&gt;=1000,"&gt;= 1000",IF(Table24[[#This Row],[Quantity]]&lt;=1000,"&lt;= 1000","Invalid"))))</f>
        <v>&gt;=  2000</v>
      </c>
      <c r="O472" s="28" t="str">
        <f>TRIM(Table24[[#This Row],[Product]])</f>
        <v>Oatmeal Raisin</v>
      </c>
    </row>
    <row r="473" spans="1:15" x14ac:dyDescent="0.2">
      <c r="A473" s="21" t="s">
        <v>18</v>
      </c>
      <c r="B473" s="22" t="s">
        <v>11</v>
      </c>
      <c r="C473" s="23">
        <v>2071</v>
      </c>
      <c r="D473" s="24">
        <v>10355</v>
      </c>
      <c r="E473" s="24">
        <v>4556.2000000000007</v>
      </c>
      <c r="F473" s="24">
        <v>5798.7999999999993</v>
      </c>
      <c r="G473" s="24" t="str">
        <f>CONCATENATE(Table24[[#This Row],[Country]],Table24[[#This Row],[Product]],Table24[[#This Row],[Quantity]],Table24[[#This Row],[Revenue]],Table24[[#This Row],[Cost]])</f>
        <v>United StatesOatmeal Raisin2071103554556.2</v>
      </c>
      <c r="H473" s="25">
        <f>VLOOKUP(Table24[[#This Row],[Column1]],'Raw Data'!A:H,8,FALSE)</f>
        <v>44075</v>
      </c>
      <c r="I473" s="26" t="str">
        <f>TEXT(Table24[[#This Row],[Date]],"yyyy/mm/dd")</f>
        <v>2020/09/01</v>
      </c>
      <c r="J473" s="26" t="str">
        <f>SUBSTITUTE(Table24[[#This Row],[Date Text]],"/","-")</f>
        <v>2020-09-01</v>
      </c>
      <c r="K473" s="27" t="str">
        <f>MID(Table24[[#This Row],[Date Text]],6,2)</f>
        <v>09</v>
      </c>
      <c r="L473" s="26" t="str">
        <f>UPPER(LEFT(Table24[[#This Row],[Country]],3))</f>
        <v>UNI</v>
      </c>
      <c r="M473" s="28" t="str">
        <f xml:space="preserve"> IF(Table24[[#This Row],[Profit]]&gt;=10000,"&gt;= 10000", IF(Table24[[#This Row],[Profit]]&gt;=5000,"&gt;=  5000",IF(Table24[[#This Row],[Profit]]&gt;=1000,"&gt;=  1000",IF(Table24[[#This Row],[Profit]]&lt;1000,"&lt;=  1000","Invalid"))))</f>
        <v>&gt;=  5000</v>
      </c>
      <c r="N473" s="28" t="str">
        <f xml:space="preserve"> IF(Table24[[#This Row],[Quantity]]&gt;=4000,"&gt;=  4000", IF(Table24[[#This Row],[Quantity]]&gt;=2000,"&gt;=  2000",IF(Table24[[#This Row],[Quantity]]&gt;=1000,"&gt;= 1000",IF(Table24[[#This Row],[Quantity]]&lt;=1000,"&lt;= 1000","Invalid"))))</f>
        <v>&gt;=  2000</v>
      </c>
      <c r="O473" s="28" t="str">
        <f>TRIM(Table24[[#This Row],[Product]])</f>
        <v>Oatmeal Raisin</v>
      </c>
    </row>
    <row r="474" spans="1:15" x14ac:dyDescent="0.2">
      <c r="A474" s="21" t="s">
        <v>18</v>
      </c>
      <c r="B474" s="22" t="s">
        <v>11</v>
      </c>
      <c r="C474" s="23">
        <v>579</v>
      </c>
      <c r="D474" s="24">
        <v>2895</v>
      </c>
      <c r="E474" s="24">
        <v>1273.8000000000002</v>
      </c>
      <c r="F474" s="24">
        <v>1621.1999999999998</v>
      </c>
      <c r="G474" s="24" t="str">
        <f>CONCATENATE(Table24[[#This Row],[Country]],Table24[[#This Row],[Product]],Table24[[#This Row],[Quantity]],Table24[[#This Row],[Revenue]],Table24[[#This Row],[Cost]])</f>
        <v>United StatesOatmeal Raisin57928951273.8</v>
      </c>
      <c r="H474" s="25">
        <f>VLOOKUP(Table24[[#This Row],[Column1]],'Raw Data'!A:H,8,FALSE)</f>
        <v>43831</v>
      </c>
      <c r="I474" s="26" t="str">
        <f>TEXT(Table24[[#This Row],[Date]],"yyyy/mm/dd")</f>
        <v>2020/01/01</v>
      </c>
      <c r="J474" s="26" t="str">
        <f>SUBSTITUTE(Table24[[#This Row],[Date Text]],"/","-")</f>
        <v>2020-01-01</v>
      </c>
      <c r="K474" s="27" t="str">
        <f>MID(Table24[[#This Row],[Date Text]],6,2)</f>
        <v>01</v>
      </c>
      <c r="L474" s="26" t="str">
        <f>UPPER(LEFT(Table24[[#This Row],[Country]],3))</f>
        <v>UNI</v>
      </c>
      <c r="M474" s="28" t="str">
        <f xml:space="preserve"> IF(Table24[[#This Row],[Profit]]&gt;=10000,"&gt;= 10000", IF(Table24[[#This Row],[Profit]]&gt;=5000,"&gt;=  5000",IF(Table24[[#This Row],[Profit]]&gt;=1000,"&gt;=  1000",IF(Table24[[#This Row],[Profit]]&lt;1000,"&lt;=  1000","Invalid"))))</f>
        <v>&gt;=  1000</v>
      </c>
      <c r="N474" s="28" t="str">
        <f xml:space="preserve"> IF(Table24[[#This Row],[Quantity]]&gt;=4000,"&gt;=  4000", IF(Table24[[#This Row],[Quantity]]&gt;=2000,"&gt;=  2000",IF(Table24[[#This Row],[Quantity]]&gt;=1000,"&gt;= 1000",IF(Table24[[#This Row],[Quantity]]&lt;=1000,"&lt;= 1000","Invalid"))))</f>
        <v>&lt;= 1000</v>
      </c>
      <c r="O474" s="28" t="str">
        <f>TRIM(Table24[[#This Row],[Product]])</f>
        <v>Oatmeal Raisin</v>
      </c>
    </row>
    <row r="475" spans="1:15" x14ac:dyDescent="0.2">
      <c r="A475" s="21" t="s">
        <v>18</v>
      </c>
      <c r="B475" s="22" t="s">
        <v>11</v>
      </c>
      <c r="C475" s="23">
        <v>2993</v>
      </c>
      <c r="D475" s="24">
        <v>14965</v>
      </c>
      <c r="E475" s="24">
        <v>6584.6</v>
      </c>
      <c r="F475" s="24">
        <v>8380.4</v>
      </c>
      <c r="G475" s="24" t="str">
        <f>CONCATENATE(Table24[[#This Row],[Country]],Table24[[#This Row],[Product]],Table24[[#This Row],[Quantity]],Table24[[#This Row],[Revenue]],Table24[[#This Row],[Cost]])</f>
        <v>United StatesOatmeal Raisin2993149656584.6</v>
      </c>
      <c r="H475" s="25">
        <f>VLOOKUP(Table24[[#This Row],[Column1]],'Raw Data'!A:H,8,FALSE)</f>
        <v>43891</v>
      </c>
      <c r="I475" s="26" t="str">
        <f>TEXT(Table24[[#This Row],[Date]],"yyyy/mm/dd")</f>
        <v>2020/03/01</v>
      </c>
      <c r="J475" s="26" t="str">
        <f>SUBSTITUTE(Table24[[#This Row],[Date Text]],"/","-")</f>
        <v>2020-03-01</v>
      </c>
      <c r="K475" s="27" t="str">
        <f>MID(Table24[[#This Row],[Date Text]],6,2)</f>
        <v>03</v>
      </c>
      <c r="L475" s="26" t="str">
        <f>UPPER(LEFT(Table24[[#This Row],[Country]],3))</f>
        <v>UNI</v>
      </c>
      <c r="M475" s="28" t="str">
        <f xml:space="preserve"> IF(Table24[[#This Row],[Profit]]&gt;=10000,"&gt;= 10000", IF(Table24[[#This Row],[Profit]]&gt;=5000,"&gt;=  5000",IF(Table24[[#This Row],[Profit]]&gt;=1000,"&gt;=  1000",IF(Table24[[#This Row],[Profit]]&lt;1000,"&lt;=  1000","Invalid"))))</f>
        <v>&gt;=  5000</v>
      </c>
      <c r="N475" s="28" t="str">
        <f xml:space="preserve"> IF(Table24[[#This Row],[Quantity]]&gt;=4000,"&gt;=  4000", IF(Table24[[#This Row],[Quantity]]&gt;=2000,"&gt;=  2000",IF(Table24[[#This Row],[Quantity]]&gt;=1000,"&gt;= 1000",IF(Table24[[#This Row],[Quantity]]&lt;=1000,"&lt;= 1000","Invalid"))))</f>
        <v>&gt;=  2000</v>
      </c>
      <c r="O475" s="28" t="str">
        <f>TRIM(Table24[[#This Row],[Product]])</f>
        <v>Oatmeal Raisin</v>
      </c>
    </row>
    <row r="476" spans="1:15" x14ac:dyDescent="0.2">
      <c r="A476" s="21" t="s">
        <v>18</v>
      </c>
      <c r="B476" s="22" t="s">
        <v>11</v>
      </c>
      <c r="C476" s="23">
        <v>3200</v>
      </c>
      <c r="D476" s="24">
        <v>16000</v>
      </c>
      <c r="E476" s="24">
        <v>7040.0000000000009</v>
      </c>
      <c r="F476" s="24">
        <v>8960</v>
      </c>
      <c r="G476" s="24" t="str">
        <f>CONCATENATE(Table24[[#This Row],[Country]],Table24[[#This Row],[Product]],Table24[[#This Row],[Quantity]],Table24[[#This Row],[Revenue]],Table24[[#This Row],[Cost]])</f>
        <v>United StatesOatmeal Raisin3200160007040</v>
      </c>
      <c r="H476" s="25">
        <f>VLOOKUP(Table24[[#This Row],[Column1]],'Raw Data'!A:H,8,FALSE)</f>
        <v>44013</v>
      </c>
      <c r="I476" s="26" t="str">
        <f>TEXT(Table24[[#This Row],[Date]],"yyyy/mm/dd")</f>
        <v>2020/07/01</v>
      </c>
      <c r="J476" s="26" t="str">
        <f>SUBSTITUTE(Table24[[#This Row],[Date Text]],"/","-")</f>
        <v>2020-07-01</v>
      </c>
      <c r="K476" s="27" t="str">
        <f>MID(Table24[[#This Row],[Date Text]],6,2)</f>
        <v>07</v>
      </c>
      <c r="L476" s="26" t="str">
        <f>UPPER(LEFT(Table24[[#This Row],[Country]],3))</f>
        <v>UNI</v>
      </c>
      <c r="M476" s="28" t="str">
        <f xml:space="preserve"> IF(Table24[[#This Row],[Profit]]&gt;=10000,"&gt;= 10000", IF(Table24[[#This Row],[Profit]]&gt;=5000,"&gt;=  5000",IF(Table24[[#This Row],[Profit]]&gt;=1000,"&gt;=  1000",IF(Table24[[#This Row],[Profit]]&lt;1000,"&lt;=  1000","Invalid"))))</f>
        <v>&gt;=  5000</v>
      </c>
      <c r="N476" s="28" t="str">
        <f xml:space="preserve"> IF(Table24[[#This Row],[Quantity]]&gt;=4000,"&gt;=  4000", IF(Table24[[#This Row],[Quantity]]&gt;=2000,"&gt;=  2000",IF(Table24[[#This Row],[Quantity]]&gt;=1000,"&gt;= 1000",IF(Table24[[#This Row],[Quantity]]&lt;=1000,"&lt;= 1000","Invalid"))))</f>
        <v>&gt;=  2000</v>
      </c>
      <c r="O476" s="28" t="str">
        <f>TRIM(Table24[[#This Row],[Product]])</f>
        <v>Oatmeal Raisin</v>
      </c>
    </row>
    <row r="477" spans="1:15" x14ac:dyDescent="0.2">
      <c r="A477" s="21" t="s">
        <v>18</v>
      </c>
      <c r="B477" s="22" t="s">
        <v>11</v>
      </c>
      <c r="C477" s="23">
        <v>270</v>
      </c>
      <c r="D477" s="24">
        <v>1350</v>
      </c>
      <c r="E477" s="24">
        <v>594</v>
      </c>
      <c r="F477" s="24">
        <v>756</v>
      </c>
      <c r="G477" s="24" t="str">
        <f>CONCATENATE(Table24[[#This Row],[Country]],Table24[[#This Row],[Product]],Table24[[#This Row],[Quantity]],Table24[[#This Row],[Revenue]],Table24[[#This Row],[Cost]])</f>
        <v>United StatesOatmeal Raisin2701350594</v>
      </c>
      <c r="H477" s="25">
        <f>VLOOKUP(Table24[[#This Row],[Column1]],'Raw Data'!A:H,8,FALSE)</f>
        <v>43862</v>
      </c>
      <c r="I477" s="26" t="str">
        <f>TEXT(Table24[[#This Row],[Date]],"yyyy/mm/dd")</f>
        <v>2020/02/01</v>
      </c>
      <c r="J477" s="26" t="str">
        <f>SUBSTITUTE(Table24[[#This Row],[Date Text]],"/","-")</f>
        <v>2020-02-01</v>
      </c>
      <c r="K477" s="27" t="str">
        <f>MID(Table24[[#This Row],[Date Text]],6,2)</f>
        <v>02</v>
      </c>
      <c r="L477" s="26" t="str">
        <f>UPPER(LEFT(Table24[[#This Row],[Country]],3))</f>
        <v>UNI</v>
      </c>
      <c r="M477" s="28" t="str">
        <f xml:space="preserve"> IF(Table24[[#This Row],[Profit]]&gt;=10000,"&gt;= 10000", IF(Table24[[#This Row],[Profit]]&gt;=5000,"&gt;=  5000",IF(Table24[[#This Row],[Profit]]&gt;=1000,"&gt;=  1000",IF(Table24[[#This Row],[Profit]]&lt;1000,"&lt;=  1000","Invalid"))))</f>
        <v>&lt;=  1000</v>
      </c>
      <c r="N477" s="28" t="str">
        <f xml:space="preserve"> IF(Table24[[#This Row],[Quantity]]&gt;=4000,"&gt;=  4000", IF(Table24[[#This Row],[Quantity]]&gt;=2000,"&gt;=  2000",IF(Table24[[#This Row],[Quantity]]&gt;=1000,"&gt;= 1000",IF(Table24[[#This Row],[Quantity]]&lt;=1000,"&lt;= 1000","Invalid"))))</f>
        <v>&lt;= 1000</v>
      </c>
      <c r="O477" s="28" t="str">
        <f>TRIM(Table24[[#This Row],[Product]])</f>
        <v>Oatmeal Raisin</v>
      </c>
    </row>
    <row r="478" spans="1:15" x14ac:dyDescent="0.2">
      <c r="A478" s="21" t="s">
        <v>18</v>
      </c>
      <c r="B478" s="22" t="s">
        <v>11</v>
      </c>
      <c r="C478" s="23">
        <v>2844</v>
      </c>
      <c r="D478" s="24">
        <v>14220</v>
      </c>
      <c r="E478" s="24">
        <v>6256.8</v>
      </c>
      <c r="F478" s="24">
        <v>7963.2</v>
      </c>
      <c r="G478" s="24" t="str">
        <f>CONCATENATE(Table24[[#This Row],[Country]],Table24[[#This Row],[Product]],Table24[[#This Row],[Quantity]],Table24[[#This Row],[Revenue]],Table24[[#This Row],[Cost]])</f>
        <v>United StatesOatmeal Raisin2844142206256.8</v>
      </c>
      <c r="H478" s="25">
        <f>VLOOKUP(Table24[[#This Row],[Column1]],'Raw Data'!A:H,8,FALSE)</f>
        <v>43952</v>
      </c>
      <c r="I478" s="26" t="str">
        <f>TEXT(Table24[[#This Row],[Date]],"yyyy/mm/dd")</f>
        <v>2020/05/01</v>
      </c>
      <c r="J478" s="26" t="str">
        <f>SUBSTITUTE(Table24[[#This Row],[Date Text]],"/","-")</f>
        <v>2020-05-01</v>
      </c>
      <c r="K478" s="27" t="str">
        <f>MID(Table24[[#This Row],[Date Text]],6,2)</f>
        <v>05</v>
      </c>
      <c r="L478" s="26" t="str">
        <f>UPPER(LEFT(Table24[[#This Row],[Country]],3))</f>
        <v>UNI</v>
      </c>
      <c r="M478" s="28" t="str">
        <f xml:space="preserve"> IF(Table24[[#This Row],[Profit]]&gt;=10000,"&gt;= 10000", IF(Table24[[#This Row],[Profit]]&gt;=5000,"&gt;=  5000",IF(Table24[[#This Row],[Profit]]&gt;=1000,"&gt;=  1000",IF(Table24[[#This Row],[Profit]]&lt;1000,"&lt;=  1000","Invalid"))))</f>
        <v>&gt;=  5000</v>
      </c>
      <c r="N478" s="28" t="str">
        <f xml:space="preserve"> IF(Table24[[#This Row],[Quantity]]&gt;=4000,"&gt;=  4000", IF(Table24[[#This Row],[Quantity]]&gt;=2000,"&gt;=  2000",IF(Table24[[#This Row],[Quantity]]&gt;=1000,"&gt;= 1000",IF(Table24[[#This Row],[Quantity]]&lt;=1000,"&lt;= 1000","Invalid"))))</f>
        <v>&gt;=  2000</v>
      </c>
      <c r="O478" s="28" t="str">
        <f>TRIM(Table24[[#This Row],[Product]])</f>
        <v>Oatmeal Raisin</v>
      </c>
    </row>
    <row r="479" spans="1:15" x14ac:dyDescent="0.2">
      <c r="A479" s="21" t="s">
        <v>18</v>
      </c>
      <c r="B479" s="22" t="s">
        <v>11</v>
      </c>
      <c r="C479" s="23">
        <v>2914</v>
      </c>
      <c r="D479" s="24">
        <v>14570</v>
      </c>
      <c r="E479" s="24">
        <v>6410.8</v>
      </c>
      <c r="F479" s="24">
        <v>8159.2</v>
      </c>
      <c r="G479" s="24" t="str">
        <f>CONCATENATE(Table24[[#This Row],[Country]],Table24[[#This Row],[Product]],Table24[[#This Row],[Quantity]],Table24[[#This Row],[Revenue]],Table24[[#This Row],[Cost]])</f>
        <v>United StatesOatmeal Raisin2914145706410.8</v>
      </c>
      <c r="H479" s="25">
        <f>VLOOKUP(Table24[[#This Row],[Column1]],'Raw Data'!A:H,8,FALSE)</f>
        <v>44105</v>
      </c>
      <c r="I479" s="26" t="str">
        <f>TEXT(Table24[[#This Row],[Date]],"yyyy/mm/dd")</f>
        <v>2020/10/01</v>
      </c>
      <c r="J479" s="26" t="str">
        <f>SUBSTITUTE(Table24[[#This Row],[Date Text]],"/","-")</f>
        <v>2020-10-01</v>
      </c>
      <c r="K479" s="27" t="str">
        <f>MID(Table24[[#This Row],[Date Text]],6,2)</f>
        <v>10</v>
      </c>
      <c r="L479" s="26" t="str">
        <f>UPPER(LEFT(Table24[[#This Row],[Country]],3))</f>
        <v>UNI</v>
      </c>
      <c r="M479" s="28" t="str">
        <f xml:space="preserve"> IF(Table24[[#This Row],[Profit]]&gt;=10000,"&gt;= 10000", IF(Table24[[#This Row],[Profit]]&gt;=5000,"&gt;=  5000",IF(Table24[[#This Row],[Profit]]&gt;=1000,"&gt;=  1000",IF(Table24[[#This Row],[Profit]]&lt;1000,"&lt;=  1000","Invalid"))))</f>
        <v>&gt;=  5000</v>
      </c>
      <c r="N479" s="28" t="str">
        <f xml:space="preserve"> IF(Table24[[#This Row],[Quantity]]&gt;=4000,"&gt;=  4000", IF(Table24[[#This Row],[Quantity]]&gt;=2000,"&gt;=  2000",IF(Table24[[#This Row],[Quantity]]&gt;=1000,"&gt;= 1000",IF(Table24[[#This Row],[Quantity]]&lt;=1000,"&lt;= 1000","Invalid"))))</f>
        <v>&gt;=  2000</v>
      </c>
      <c r="O479" s="28" t="str">
        <f>TRIM(Table24[[#This Row],[Product]])</f>
        <v>Oatmeal Raisin</v>
      </c>
    </row>
    <row r="480" spans="1:15" x14ac:dyDescent="0.2">
      <c r="A480" s="21" t="s">
        <v>18</v>
      </c>
      <c r="B480" s="22" t="s">
        <v>12</v>
      </c>
      <c r="C480" s="23">
        <v>1858</v>
      </c>
      <c r="D480" s="24">
        <v>7432</v>
      </c>
      <c r="E480" s="24">
        <v>2787</v>
      </c>
      <c r="F480" s="24">
        <v>4645</v>
      </c>
      <c r="G480" s="24" t="str">
        <f>CONCATENATE(Table24[[#This Row],[Country]],Table24[[#This Row],[Product]],Table24[[#This Row],[Quantity]],Table24[[#This Row],[Revenue]],Table24[[#This Row],[Cost]])</f>
        <v>United StatesSnickerdoodle185874322787</v>
      </c>
      <c r="H480" s="25">
        <f>VLOOKUP(Table24[[#This Row],[Column1]],'Raw Data'!A:H,8,FALSE)</f>
        <v>43862</v>
      </c>
      <c r="I480" s="26" t="str">
        <f>TEXT(Table24[[#This Row],[Date]],"yyyy/mm/dd")</f>
        <v>2020/02/01</v>
      </c>
      <c r="J480" s="26" t="str">
        <f>SUBSTITUTE(Table24[[#This Row],[Date Text]],"/","-")</f>
        <v>2020-02-01</v>
      </c>
      <c r="K480" s="27" t="str">
        <f>MID(Table24[[#This Row],[Date Text]],6,2)</f>
        <v>02</v>
      </c>
      <c r="L480" s="26" t="str">
        <f>UPPER(LEFT(Table24[[#This Row],[Country]],3))</f>
        <v>UNI</v>
      </c>
      <c r="M480" s="28" t="str">
        <f xml:space="preserve"> IF(Table24[[#This Row],[Profit]]&gt;=10000,"&gt;= 10000", IF(Table24[[#This Row],[Profit]]&gt;=5000,"&gt;=  5000",IF(Table24[[#This Row],[Profit]]&gt;=1000,"&gt;=  1000",IF(Table24[[#This Row],[Profit]]&lt;1000,"&lt;=  1000","Invalid"))))</f>
        <v>&gt;=  1000</v>
      </c>
      <c r="N480" s="28" t="str">
        <f xml:space="preserve"> IF(Table24[[#This Row],[Quantity]]&gt;=4000,"&gt;=  4000", IF(Table24[[#This Row],[Quantity]]&gt;=2000,"&gt;=  2000",IF(Table24[[#This Row],[Quantity]]&gt;=1000,"&gt;= 1000",IF(Table24[[#This Row],[Quantity]]&lt;=1000,"&lt;= 1000","Invalid"))))</f>
        <v>&gt;= 1000</v>
      </c>
      <c r="O480" s="28" t="str">
        <f>TRIM(Table24[[#This Row],[Product]])</f>
        <v>Snickerdoodle</v>
      </c>
    </row>
    <row r="481" spans="1:15" x14ac:dyDescent="0.2">
      <c r="A481" s="21" t="s">
        <v>18</v>
      </c>
      <c r="B481" s="22" t="s">
        <v>12</v>
      </c>
      <c r="C481" s="23">
        <v>2529</v>
      </c>
      <c r="D481" s="24">
        <v>10116</v>
      </c>
      <c r="E481" s="24">
        <v>3793.5</v>
      </c>
      <c r="F481" s="24">
        <v>6322.5</v>
      </c>
      <c r="G481" s="24" t="str">
        <f>CONCATENATE(Table24[[#This Row],[Country]],Table24[[#This Row],[Product]],Table24[[#This Row],[Quantity]],Table24[[#This Row],[Revenue]],Table24[[#This Row],[Cost]])</f>
        <v>United StatesSnickerdoodle2529101163793.5</v>
      </c>
      <c r="H481" s="25">
        <f>VLOOKUP(Table24[[#This Row],[Column1]],'Raw Data'!A:H,8,FALSE)</f>
        <v>44013</v>
      </c>
      <c r="I481" s="26" t="str">
        <f>TEXT(Table24[[#This Row],[Date]],"yyyy/mm/dd")</f>
        <v>2020/07/01</v>
      </c>
      <c r="J481" s="26" t="str">
        <f>SUBSTITUTE(Table24[[#This Row],[Date Text]],"/","-")</f>
        <v>2020-07-01</v>
      </c>
      <c r="K481" s="27" t="str">
        <f>MID(Table24[[#This Row],[Date Text]],6,2)</f>
        <v>07</v>
      </c>
      <c r="L481" s="26" t="str">
        <f>UPPER(LEFT(Table24[[#This Row],[Country]],3))</f>
        <v>UNI</v>
      </c>
      <c r="M481" s="28" t="str">
        <f xml:space="preserve"> IF(Table24[[#This Row],[Profit]]&gt;=10000,"&gt;= 10000", IF(Table24[[#This Row],[Profit]]&gt;=5000,"&gt;=  5000",IF(Table24[[#This Row],[Profit]]&gt;=1000,"&gt;=  1000",IF(Table24[[#This Row],[Profit]]&lt;1000,"&lt;=  1000","Invalid"))))</f>
        <v>&gt;=  5000</v>
      </c>
      <c r="N481" s="28" t="str">
        <f xml:space="preserve"> IF(Table24[[#This Row],[Quantity]]&gt;=4000,"&gt;=  4000", IF(Table24[[#This Row],[Quantity]]&gt;=2000,"&gt;=  2000",IF(Table24[[#This Row],[Quantity]]&gt;=1000,"&gt;= 1000",IF(Table24[[#This Row],[Quantity]]&lt;=1000,"&lt;= 1000","Invalid"))))</f>
        <v>&gt;=  2000</v>
      </c>
      <c r="O481" s="28" t="str">
        <f>TRIM(Table24[[#This Row],[Product]])</f>
        <v>Snickerdoodle</v>
      </c>
    </row>
    <row r="482" spans="1:15" x14ac:dyDescent="0.2">
      <c r="A482" s="21" t="s">
        <v>18</v>
      </c>
      <c r="B482" s="22" t="s">
        <v>12</v>
      </c>
      <c r="C482" s="23">
        <v>1947</v>
      </c>
      <c r="D482" s="24">
        <v>7788</v>
      </c>
      <c r="E482" s="24">
        <v>2920.5</v>
      </c>
      <c r="F482" s="24">
        <v>4867.5</v>
      </c>
      <c r="G482" s="24" t="str">
        <f>CONCATENATE(Table24[[#This Row],[Country]],Table24[[#This Row],[Product]],Table24[[#This Row],[Quantity]],Table24[[#This Row],[Revenue]],Table24[[#This Row],[Cost]])</f>
        <v>United StatesSnickerdoodle194777882920.5</v>
      </c>
      <c r="H482" s="25">
        <f>VLOOKUP(Table24[[#This Row],[Column1]],'Raw Data'!A:H,8,FALSE)</f>
        <v>44075</v>
      </c>
      <c r="I482" s="26" t="str">
        <f>TEXT(Table24[[#This Row],[Date]],"yyyy/mm/dd")</f>
        <v>2020/09/01</v>
      </c>
      <c r="J482" s="26" t="str">
        <f>SUBSTITUTE(Table24[[#This Row],[Date Text]],"/","-")</f>
        <v>2020-09-01</v>
      </c>
      <c r="K482" s="27" t="str">
        <f>MID(Table24[[#This Row],[Date Text]],6,2)</f>
        <v>09</v>
      </c>
      <c r="L482" s="26" t="str">
        <f>UPPER(LEFT(Table24[[#This Row],[Country]],3))</f>
        <v>UNI</v>
      </c>
      <c r="M482" s="28" t="str">
        <f xml:space="preserve"> IF(Table24[[#This Row],[Profit]]&gt;=10000,"&gt;= 10000", IF(Table24[[#This Row],[Profit]]&gt;=5000,"&gt;=  5000",IF(Table24[[#This Row],[Profit]]&gt;=1000,"&gt;=  1000",IF(Table24[[#This Row],[Profit]]&lt;1000,"&lt;=  1000","Invalid"))))</f>
        <v>&gt;=  1000</v>
      </c>
      <c r="N482" s="28" t="str">
        <f xml:space="preserve"> IF(Table24[[#This Row],[Quantity]]&gt;=4000,"&gt;=  4000", IF(Table24[[#This Row],[Quantity]]&gt;=2000,"&gt;=  2000",IF(Table24[[#This Row],[Quantity]]&gt;=1000,"&gt;= 1000",IF(Table24[[#This Row],[Quantity]]&lt;=1000,"&lt;= 1000","Invalid"))))</f>
        <v>&gt;= 1000</v>
      </c>
      <c r="O482" s="28" t="str">
        <f>TRIM(Table24[[#This Row],[Product]])</f>
        <v>Snickerdoodle</v>
      </c>
    </row>
    <row r="483" spans="1:15" x14ac:dyDescent="0.2">
      <c r="A483" s="21" t="s">
        <v>18</v>
      </c>
      <c r="B483" s="22" t="s">
        <v>12</v>
      </c>
      <c r="C483" s="23">
        <v>274</v>
      </c>
      <c r="D483" s="24">
        <v>1096</v>
      </c>
      <c r="E483" s="24">
        <v>411</v>
      </c>
      <c r="F483" s="24">
        <v>685</v>
      </c>
      <c r="G483" s="24" t="str">
        <f>CONCATENATE(Table24[[#This Row],[Country]],Table24[[#This Row],[Product]],Table24[[#This Row],[Quantity]],Table24[[#This Row],[Revenue]],Table24[[#This Row],[Cost]])</f>
        <v>United StatesSnickerdoodle2741096411</v>
      </c>
      <c r="H483" s="25">
        <f>VLOOKUP(Table24[[#This Row],[Column1]],'Raw Data'!A:H,8,FALSE)</f>
        <v>44166</v>
      </c>
      <c r="I483" s="26" t="str">
        <f>TEXT(Table24[[#This Row],[Date]],"yyyy/mm/dd")</f>
        <v>2020/12/01</v>
      </c>
      <c r="J483" s="26" t="str">
        <f>SUBSTITUTE(Table24[[#This Row],[Date Text]],"/","-")</f>
        <v>2020-12-01</v>
      </c>
      <c r="K483" s="27" t="str">
        <f>MID(Table24[[#This Row],[Date Text]],6,2)</f>
        <v>12</v>
      </c>
      <c r="L483" s="26" t="str">
        <f>UPPER(LEFT(Table24[[#This Row],[Country]],3))</f>
        <v>UNI</v>
      </c>
      <c r="M483" s="28" t="str">
        <f xml:space="preserve"> IF(Table24[[#This Row],[Profit]]&gt;=10000,"&gt;= 10000", IF(Table24[[#This Row],[Profit]]&gt;=5000,"&gt;=  5000",IF(Table24[[#This Row],[Profit]]&gt;=1000,"&gt;=  1000",IF(Table24[[#This Row],[Profit]]&lt;1000,"&lt;=  1000","Invalid"))))</f>
        <v>&lt;=  1000</v>
      </c>
      <c r="N483" s="28" t="str">
        <f xml:space="preserve"> IF(Table24[[#This Row],[Quantity]]&gt;=4000,"&gt;=  4000", IF(Table24[[#This Row],[Quantity]]&gt;=2000,"&gt;=  2000",IF(Table24[[#This Row],[Quantity]]&gt;=1000,"&gt;= 1000",IF(Table24[[#This Row],[Quantity]]&lt;=1000,"&lt;= 1000","Invalid"))))</f>
        <v>&lt;= 1000</v>
      </c>
      <c r="O483" s="28" t="str">
        <f>TRIM(Table24[[#This Row],[Product]])</f>
        <v>Snickerdoodle</v>
      </c>
    </row>
    <row r="484" spans="1:15" x14ac:dyDescent="0.2">
      <c r="A484" s="21" t="s">
        <v>18</v>
      </c>
      <c r="B484" s="22" t="s">
        <v>12</v>
      </c>
      <c r="C484" s="23">
        <v>991</v>
      </c>
      <c r="D484" s="24">
        <v>3964</v>
      </c>
      <c r="E484" s="24">
        <v>1486.5</v>
      </c>
      <c r="F484" s="24">
        <v>2477.5</v>
      </c>
      <c r="G484" s="24" t="str">
        <f>CONCATENATE(Table24[[#This Row],[Country]],Table24[[#This Row],[Product]],Table24[[#This Row],[Quantity]],Table24[[#This Row],[Revenue]],Table24[[#This Row],[Cost]])</f>
        <v>United StatesSnickerdoodle99139641486.5</v>
      </c>
      <c r="H484" s="25">
        <f>VLOOKUP(Table24[[#This Row],[Column1]],'Raw Data'!A:H,8,FALSE)</f>
        <v>43983</v>
      </c>
      <c r="I484" s="26" t="str">
        <f>TEXT(Table24[[#This Row],[Date]],"yyyy/mm/dd")</f>
        <v>2020/06/01</v>
      </c>
      <c r="J484" s="26" t="str">
        <f>SUBSTITUTE(Table24[[#This Row],[Date Text]],"/","-")</f>
        <v>2020-06-01</v>
      </c>
      <c r="K484" s="27" t="str">
        <f>MID(Table24[[#This Row],[Date Text]],6,2)</f>
        <v>06</v>
      </c>
      <c r="L484" s="26" t="str">
        <f>UPPER(LEFT(Table24[[#This Row],[Country]],3))</f>
        <v>UNI</v>
      </c>
      <c r="M484" s="28" t="str">
        <f xml:space="preserve"> IF(Table24[[#This Row],[Profit]]&gt;=10000,"&gt;= 10000", IF(Table24[[#This Row],[Profit]]&gt;=5000,"&gt;=  5000",IF(Table24[[#This Row],[Profit]]&gt;=1000,"&gt;=  1000",IF(Table24[[#This Row],[Profit]]&lt;1000,"&lt;=  1000","Invalid"))))</f>
        <v>&gt;=  1000</v>
      </c>
      <c r="N484" s="28" t="str">
        <f xml:space="preserve"> IF(Table24[[#This Row],[Quantity]]&gt;=4000,"&gt;=  4000", IF(Table24[[#This Row],[Quantity]]&gt;=2000,"&gt;=  2000",IF(Table24[[#This Row],[Quantity]]&gt;=1000,"&gt;= 1000",IF(Table24[[#This Row],[Quantity]]&lt;=1000,"&lt;= 1000","Invalid"))))</f>
        <v>&lt;= 1000</v>
      </c>
      <c r="O484" s="28" t="str">
        <f>TRIM(Table24[[#This Row],[Product]])</f>
        <v>Snickerdoodle</v>
      </c>
    </row>
    <row r="485" spans="1:15" x14ac:dyDescent="0.2">
      <c r="A485" s="21" t="s">
        <v>18</v>
      </c>
      <c r="B485" s="22" t="s">
        <v>12</v>
      </c>
      <c r="C485" s="23">
        <v>570</v>
      </c>
      <c r="D485" s="24">
        <v>2280</v>
      </c>
      <c r="E485" s="24">
        <v>855</v>
      </c>
      <c r="F485" s="24">
        <v>1425</v>
      </c>
      <c r="G485" s="24" t="str">
        <f>CONCATENATE(Table24[[#This Row],[Country]],Table24[[#This Row],[Product]],Table24[[#This Row],[Quantity]],Table24[[#This Row],[Revenue]],Table24[[#This Row],[Cost]])</f>
        <v>United StatesSnickerdoodle5702280855</v>
      </c>
      <c r="H485" s="25">
        <f>VLOOKUP(Table24[[#This Row],[Column1]],'Raw Data'!A:H,8,FALSE)</f>
        <v>44166</v>
      </c>
      <c r="I485" s="26" t="str">
        <f>TEXT(Table24[[#This Row],[Date]],"yyyy/mm/dd")</f>
        <v>2020/12/01</v>
      </c>
      <c r="J485" s="26" t="str">
        <f>SUBSTITUTE(Table24[[#This Row],[Date Text]],"/","-")</f>
        <v>2020-12-01</v>
      </c>
      <c r="K485" s="27" t="str">
        <f>MID(Table24[[#This Row],[Date Text]],6,2)</f>
        <v>12</v>
      </c>
      <c r="L485" s="26" t="str">
        <f>UPPER(LEFT(Table24[[#This Row],[Country]],3))</f>
        <v>UNI</v>
      </c>
      <c r="M485" s="28" t="str">
        <f xml:space="preserve"> IF(Table24[[#This Row],[Profit]]&gt;=10000,"&gt;= 10000", IF(Table24[[#This Row],[Profit]]&gt;=5000,"&gt;=  5000",IF(Table24[[#This Row],[Profit]]&gt;=1000,"&gt;=  1000",IF(Table24[[#This Row],[Profit]]&lt;1000,"&lt;=  1000","Invalid"))))</f>
        <v>&gt;=  1000</v>
      </c>
      <c r="N485" s="28" t="str">
        <f xml:space="preserve"> IF(Table24[[#This Row],[Quantity]]&gt;=4000,"&gt;=  4000", IF(Table24[[#This Row],[Quantity]]&gt;=2000,"&gt;=  2000",IF(Table24[[#This Row],[Quantity]]&gt;=1000,"&gt;= 1000",IF(Table24[[#This Row],[Quantity]]&lt;=1000,"&lt;= 1000","Invalid"))))</f>
        <v>&lt;= 1000</v>
      </c>
      <c r="O485" s="28" t="str">
        <f>TRIM(Table24[[#This Row],[Product]])</f>
        <v>Snickerdoodle</v>
      </c>
    </row>
    <row r="486" spans="1:15" x14ac:dyDescent="0.2">
      <c r="A486" s="21" t="s">
        <v>18</v>
      </c>
      <c r="B486" s="22" t="s">
        <v>12</v>
      </c>
      <c r="C486" s="23">
        <v>1118</v>
      </c>
      <c r="D486" s="24">
        <v>4472</v>
      </c>
      <c r="E486" s="24">
        <v>1677</v>
      </c>
      <c r="F486" s="24">
        <v>2795</v>
      </c>
      <c r="G486" s="24" t="str">
        <f>CONCATENATE(Table24[[#This Row],[Country]],Table24[[#This Row],[Product]],Table24[[#This Row],[Quantity]],Table24[[#This Row],[Revenue]],Table24[[#This Row],[Cost]])</f>
        <v>United StatesSnickerdoodle111844721677</v>
      </c>
      <c r="H486" s="25">
        <f>VLOOKUP(Table24[[#This Row],[Column1]],'Raw Data'!A:H,8,FALSE)</f>
        <v>43831</v>
      </c>
      <c r="I486" s="26" t="str">
        <f>TEXT(Table24[[#This Row],[Date]],"yyyy/mm/dd")</f>
        <v>2020/01/01</v>
      </c>
      <c r="J486" s="26" t="str">
        <f>SUBSTITUTE(Table24[[#This Row],[Date Text]],"/","-")</f>
        <v>2020-01-01</v>
      </c>
      <c r="K486" s="27" t="str">
        <f>MID(Table24[[#This Row],[Date Text]],6,2)</f>
        <v>01</v>
      </c>
      <c r="L486" s="26" t="str">
        <f>UPPER(LEFT(Table24[[#This Row],[Country]],3))</f>
        <v>UNI</v>
      </c>
      <c r="M486" s="28" t="str">
        <f xml:space="preserve"> IF(Table24[[#This Row],[Profit]]&gt;=10000,"&gt;= 10000", IF(Table24[[#This Row],[Profit]]&gt;=5000,"&gt;=  5000",IF(Table24[[#This Row],[Profit]]&gt;=1000,"&gt;=  1000",IF(Table24[[#This Row],[Profit]]&lt;1000,"&lt;=  1000","Invalid"))))</f>
        <v>&gt;=  1000</v>
      </c>
      <c r="N486" s="28" t="str">
        <f xml:space="preserve"> IF(Table24[[#This Row],[Quantity]]&gt;=4000,"&gt;=  4000", IF(Table24[[#This Row],[Quantity]]&gt;=2000,"&gt;=  2000",IF(Table24[[#This Row],[Quantity]]&gt;=1000,"&gt;= 1000",IF(Table24[[#This Row],[Quantity]]&lt;=1000,"&lt;= 1000","Invalid"))))</f>
        <v>&gt;= 1000</v>
      </c>
      <c r="O486" s="28" t="str">
        <f>TRIM(Table24[[#This Row],[Product]])</f>
        <v>Snickerdoodle</v>
      </c>
    </row>
    <row r="487" spans="1:15" x14ac:dyDescent="0.2">
      <c r="A487" s="21" t="s">
        <v>18</v>
      </c>
      <c r="B487" s="22" t="s">
        <v>12</v>
      </c>
      <c r="C487" s="23">
        <v>2030</v>
      </c>
      <c r="D487" s="24">
        <v>8120</v>
      </c>
      <c r="E487" s="24">
        <v>3045</v>
      </c>
      <c r="F487" s="24">
        <v>5075</v>
      </c>
      <c r="G487" s="24" t="str">
        <f>CONCATENATE(Table24[[#This Row],[Country]],Table24[[#This Row],[Product]],Table24[[#This Row],[Quantity]],Table24[[#This Row],[Revenue]],Table24[[#This Row],[Cost]])</f>
        <v>United StatesSnickerdoodle203081203045</v>
      </c>
      <c r="H487" s="25">
        <f>VLOOKUP(Table24[[#This Row],[Column1]],'Raw Data'!A:H,8,FALSE)</f>
        <v>44136</v>
      </c>
      <c r="I487" s="26" t="str">
        <f>TEXT(Table24[[#This Row],[Date]],"yyyy/mm/dd")</f>
        <v>2020/11/01</v>
      </c>
      <c r="J487" s="26" t="str">
        <f>SUBSTITUTE(Table24[[#This Row],[Date Text]],"/","-")</f>
        <v>2020-11-01</v>
      </c>
      <c r="K487" s="27" t="str">
        <f>MID(Table24[[#This Row],[Date Text]],6,2)</f>
        <v>11</v>
      </c>
      <c r="L487" s="26" t="str">
        <f>UPPER(LEFT(Table24[[#This Row],[Country]],3))</f>
        <v>UNI</v>
      </c>
      <c r="M487" s="28" t="str">
        <f xml:space="preserve"> IF(Table24[[#This Row],[Profit]]&gt;=10000,"&gt;= 10000", IF(Table24[[#This Row],[Profit]]&gt;=5000,"&gt;=  5000",IF(Table24[[#This Row],[Profit]]&gt;=1000,"&gt;=  1000",IF(Table24[[#This Row],[Profit]]&lt;1000,"&lt;=  1000","Invalid"))))</f>
        <v>&gt;=  5000</v>
      </c>
      <c r="N487" s="28" t="str">
        <f xml:space="preserve"> IF(Table24[[#This Row],[Quantity]]&gt;=4000,"&gt;=  4000", IF(Table24[[#This Row],[Quantity]]&gt;=2000,"&gt;=  2000",IF(Table24[[#This Row],[Quantity]]&gt;=1000,"&gt;= 1000",IF(Table24[[#This Row],[Quantity]]&lt;=1000,"&lt;= 1000","Invalid"))))</f>
        <v>&gt;=  2000</v>
      </c>
      <c r="O487" s="28" t="str">
        <f>TRIM(Table24[[#This Row],[Product]])</f>
        <v>Snickerdoodle</v>
      </c>
    </row>
    <row r="488" spans="1:15" x14ac:dyDescent="0.2">
      <c r="A488" s="21" t="s">
        <v>18</v>
      </c>
      <c r="B488" s="22" t="s">
        <v>12</v>
      </c>
      <c r="C488" s="23">
        <v>1761</v>
      </c>
      <c r="D488" s="24">
        <v>7044</v>
      </c>
      <c r="E488" s="24">
        <v>2641.5</v>
      </c>
      <c r="F488" s="24">
        <v>4402.5</v>
      </c>
      <c r="G488" s="24" t="str">
        <f>CONCATENATE(Table24[[#This Row],[Country]],Table24[[#This Row],[Product]],Table24[[#This Row],[Quantity]],Table24[[#This Row],[Revenue]],Table24[[#This Row],[Cost]])</f>
        <v>United StatesSnickerdoodle176170442641.5</v>
      </c>
      <c r="H488" s="25">
        <f>VLOOKUP(Table24[[#This Row],[Column1]],'Raw Data'!A:H,8,FALSE)</f>
        <v>43891</v>
      </c>
      <c r="I488" s="26" t="str">
        <f>TEXT(Table24[[#This Row],[Date]],"yyyy/mm/dd")</f>
        <v>2020/03/01</v>
      </c>
      <c r="J488" s="26" t="str">
        <f>SUBSTITUTE(Table24[[#This Row],[Date Text]],"/","-")</f>
        <v>2020-03-01</v>
      </c>
      <c r="K488" s="27" t="str">
        <f>MID(Table24[[#This Row],[Date Text]],6,2)</f>
        <v>03</v>
      </c>
      <c r="L488" s="26" t="str">
        <f>UPPER(LEFT(Table24[[#This Row],[Country]],3))</f>
        <v>UNI</v>
      </c>
      <c r="M488" s="28" t="str">
        <f xml:space="preserve"> IF(Table24[[#This Row],[Profit]]&gt;=10000,"&gt;= 10000", IF(Table24[[#This Row],[Profit]]&gt;=5000,"&gt;=  5000",IF(Table24[[#This Row],[Profit]]&gt;=1000,"&gt;=  1000",IF(Table24[[#This Row],[Profit]]&lt;1000,"&lt;=  1000","Invalid"))))</f>
        <v>&gt;=  1000</v>
      </c>
      <c r="N488" s="28" t="str">
        <f xml:space="preserve"> IF(Table24[[#This Row],[Quantity]]&gt;=4000,"&gt;=  4000", IF(Table24[[#This Row],[Quantity]]&gt;=2000,"&gt;=  2000",IF(Table24[[#This Row],[Quantity]]&gt;=1000,"&gt;= 1000",IF(Table24[[#This Row],[Quantity]]&lt;=1000,"&lt;= 1000","Invalid"))))</f>
        <v>&gt;= 1000</v>
      </c>
      <c r="O488" s="28" t="str">
        <f>TRIM(Table24[[#This Row],[Product]])</f>
        <v>Snickerdoodle</v>
      </c>
    </row>
    <row r="489" spans="1:15" x14ac:dyDescent="0.2">
      <c r="A489" s="21" t="s">
        <v>18</v>
      </c>
      <c r="B489" s="22" t="s">
        <v>12</v>
      </c>
      <c r="C489" s="23">
        <v>3446</v>
      </c>
      <c r="D489" s="24">
        <v>13784</v>
      </c>
      <c r="E489" s="24">
        <v>5169</v>
      </c>
      <c r="F489" s="24">
        <v>8615</v>
      </c>
      <c r="G489" s="24" t="str">
        <f>CONCATENATE(Table24[[#This Row],[Country]],Table24[[#This Row],[Product]],Table24[[#This Row],[Quantity]],Table24[[#This Row],[Revenue]],Table24[[#This Row],[Cost]])</f>
        <v>United StatesSnickerdoodle3446137845169</v>
      </c>
      <c r="H489" s="25">
        <f>VLOOKUP(Table24[[#This Row],[Column1]],'Raw Data'!A:H,8,FALSE)</f>
        <v>43922</v>
      </c>
      <c r="I489" s="26" t="str">
        <f>TEXT(Table24[[#This Row],[Date]],"yyyy/mm/dd")</f>
        <v>2020/04/01</v>
      </c>
      <c r="J489" s="26" t="str">
        <f>SUBSTITUTE(Table24[[#This Row],[Date Text]],"/","-")</f>
        <v>2020-04-01</v>
      </c>
      <c r="K489" s="27" t="str">
        <f>MID(Table24[[#This Row],[Date Text]],6,2)</f>
        <v>04</v>
      </c>
      <c r="L489" s="26" t="str">
        <f>UPPER(LEFT(Table24[[#This Row],[Country]],3))</f>
        <v>UNI</v>
      </c>
      <c r="M489" s="28" t="str">
        <f xml:space="preserve"> IF(Table24[[#This Row],[Profit]]&gt;=10000,"&gt;= 10000", IF(Table24[[#This Row],[Profit]]&gt;=5000,"&gt;=  5000",IF(Table24[[#This Row],[Profit]]&gt;=1000,"&gt;=  1000",IF(Table24[[#This Row],[Profit]]&lt;1000,"&lt;=  1000","Invalid"))))</f>
        <v>&gt;=  5000</v>
      </c>
      <c r="N489" s="28" t="str">
        <f xml:space="preserve"> IF(Table24[[#This Row],[Quantity]]&gt;=4000,"&gt;=  4000", IF(Table24[[#This Row],[Quantity]]&gt;=2000,"&gt;=  2000",IF(Table24[[#This Row],[Quantity]]&gt;=1000,"&gt;= 1000",IF(Table24[[#This Row],[Quantity]]&lt;=1000,"&lt;= 1000","Invalid"))))</f>
        <v>&gt;=  2000</v>
      </c>
      <c r="O489" s="28" t="str">
        <f>TRIM(Table24[[#This Row],[Product]])</f>
        <v>Snickerdoodle</v>
      </c>
    </row>
    <row r="490" spans="1:15" x14ac:dyDescent="0.2">
      <c r="A490" s="21" t="s">
        <v>18</v>
      </c>
      <c r="B490" s="22" t="s">
        <v>12</v>
      </c>
      <c r="C490" s="23">
        <v>2567</v>
      </c>
      <c r="D490" s="24">
        <v>10268</v>
      </c>
      <c r="E490" s="24">
        <v>3850.5</v>
      </c>
      <c r="F490" s="24">
        <v>6417.5</v>
      </c>
      <c r="G490" s="24" t="str">
        <f>CONCATENATE(Table24[[#This Row],[Country]],Table24[[#This Row],[Product]],Table24[[#This Row],[Quantity]],Table24[[#This Row],[Revenue]],Table24[[#This Row],[Cost]])</f>
        <v>United StatesSnickerdoodle2567102683850.5</v>
      </c>
      <c r="H490" s="25">
        <f>VLOOKUP(Table24[[#This Row],[Column1]],'Raw Data'!A:H,8,FALSE)</f>
        <v>43983</v>
      </c>
      <c r="I490" s="26" t="str">
        <f>TEXT(Table24[[#This Row],[Date]],"yyyy/mm/dd")</f>
        <v>2020/06/01</v>
      </c>
      <c r="J490" s="26" t="str">
        <f>SUBSTITUTE(Table24[[#This Row],[Date Text]],"/","-")</f>
        <v>2020-06-01</v>
      </c>
      <c r="K490" s="27" t="str">
        <f>MID(Table24[[#This Row],[Date Text]],6,2)</f>
        <v>06</v>
      </c>
      <c r="L490" s="26" t="str">
        <f>UPPER(LEFT(Table24[[#This Row],[Country]],3))</f>
        <v>UNI</v>
      </c>
      <c r="M490" s="28" t="str">
        <f xml:space="preserve"> IF(Table24[[#This Row],[Profit]]&gt;=10000,"&gt;= 10000", IF(Table24[[#This Row],[Profit]]&gt;=5000,"&gt;=  5000",IF(Table24[[#This Row],[Profit]]&gt;=1000,"&gt;=  1000",IF(Table24[[#This Row],[Profit]]&lt;1000,"&lt;=  1000","Invalid"))))</f>
        <v>&gt;=  5000</v>
      </c>
      <c r="N490" s="28" t="str">
        <f xml:space="preserve"> IF(Table24[[#This Row],[Quantity]]&gt;=4000,"&gt;=  4000", IF(Table24[[#This Row],[Quantity]]&gt;=2000,"&gt;=  2000",IF(Table24[[#This Row],[Quantity]]&gt;=1000,"&gt;= 1000",IF(Table24[[#This Row],[Quantity]]&lt;=1000,"&lt;= 1000","Invalid"))))</f>
        <v>&gt;=  2000</v>
      </c>
      <c r="O490" s="28" t="str">
        <f>TRIM(Table24[[#This Row],[Product]])</f>
        <v>Snickerdoodle</v>
      </c>
    </row>
    <row r="491" spans="1:15" x14ac:dyDescent="0.2">
      <c r="A491" s="21" t="s">
        <v>18</v>
      </c>
      <c r="B491" s="22" t="s">
        <v>12</v>
      </c>
      <c r="C491" s="23">
        <v>1743</v>
      </c>
      <c r="D491" s="24">
        <v>6972</v>
      </c>
      <c r="E491" s="24">
        <v>2614.5</v>
      </c>
      <c r="F491" s="24">
        <v>4357.5</v>
      </c>
      <c r="G491" s="24" t="str">
        <f>CONCATENATE(Table24[[#This Row],[Country]],Table24[[#This Row],[Product]],Table24[[#This Row],[Quantity]],Table24[[#This Row],[Revenue]],Table24[[#This Row],[Cost]])</f>
        <v>United StatesSnickerdoodle174369722614.5</v>
      </c>
      <c r="H491" s="25">
        <f>VLOOKUP(Table24[[#This Row],[Column1]],'Raw Data'!A:H,8,FALSE)</f>
        <v>43952</v>
      </c>
      <c r="I491" s="26" t="str">
        <f>TEXT(Table24[[#This Row],[Date]],"yyyy/mm/dd")</f>
        <v>2020/05/01</v>
      </c>
      <c r="J491" s="26" t="str">
        <f>SUBSTITUTE(Table24[[#This Row],[Date Text]],"/","-")</f>
        <v>2020-05-01</v>
      </c>
      <c r="K491" s="27" t="str">
        <f>MID(Table24[[#This Row],[Date Text]],6,2)</f>
        <v>05</v>
      </c>
      <c r="L491" s="26" t="str">
        <f>UPPER(LEFT(Table24[[#This Row],[Country]],3))</f>
        <v>UNI</v>
      </c>
      <c r="M491" s="28" t="str">
        <f xml:space="preserve"> IF(Table24[[#This Row],[Profit]]&gt;=10000,"&gt;= 10000", IF(Table24[[#This Row],[Profit]]&gt;=5000,"&gt;=  5000",IF(Table24[[#This Row],[Profit]]&gt;=1000,"&gt;=  1000",IF(Table24[[#This Row],[Profit]]&lt;1000,"&lt;=  1000","Invalid"))))</f>
        <v>&gt;=  1000</v>
      </c>
      <c r="N491" s="28" t="str">
        <f xml:space="preserve"> IF(Table24[[#This Row],[Quantity]]&gt;=4000,"&gt;=  4000", IF(Table24[[#This Row],[Quantity]]&gt;=2000,"&gt;=  2000",IF(Table24[[#This Row],[Quantity]]&gt;=1000,"&gt;= 1000",IF(Table24[[#This Row],[Quantity]]&lt;=1000,"&lt;= 1000","Invalid"))))</f>
        <v>&gt;= 1000</v>
      </c>
      <c r="O491" s="28" t="str">
        <f>TRIM(Table24[[#This Row],[Product]])</f>
        <v>Snickerdoodle</v>
      </c>
    </row>
    <row r="492" spans="1:15" x14ac:dyDescent="0.2">
      <c r="A492" s="21" t="s">
        <v>18</v>
      </c>
      <c r="B492" s="22" t="s">
        <v>12</v>
      </c>
      <c r="C492" s="23">
        <v>1010</v>
      </c>
      <c r="D492" s="24">
        <v>4040</v>
      </c>
      <c r="E492" s="24">
        <v>1515</v>
      </c>
      <c r="F492" s="24">
        <v>2525</v>
      </c>
      <c r="G492" s="24" t="str">
        <f>CONCATENATE(Table24[[#This Row],[Country]],Table24[[#This Row],[Product]],Table24[[#This Row],[Quantity]],Table24[[#This Row],[Revenue]],Table24[[#This Row],[Cost]])</f>
        <v>United StatesSnickerdoodle101040401515</v>
      </c>
      <c r="H492" s="25">
        <f>VLOOKUP(Table24[[#This Row],[Column1]],'Raw Data'!A:H,8,FALSE)</f>
        <v>44105</v>
      </c>
      <c r="I492" s="26" t="str">
        <f>TEXT(Table24[[#This Row],[Date]],"yyyy/mm/dd")</f>
        <v>2020/10/01</v>
      </c>
      <c r="J492" s="26" t="str">
        <f>SUBSTITUTE(Table24[[#This Row],[Date Text]],"/","-")</f>
        <v>2020-10-01</v>
      </c>
      <c r="K492" s="27" t="str">
        <f>MID(Table24[[#This Row],[Date Text]],6,2)</f>
        <v>10</v>
      </c>
      <c r="L492" s="26" t="str">
        <f>UPPER(LEFT(Table24[[#This Row],[Country]],3))</f>
        <v>UNI</v>
      </c>
      <c r="M492" s="28" t="str">
        <f xml:space="preserve"> IF(Table24[[#This Row],[Profit]]&gt;=10000,"&gt;= 10000", IF(Table24[[#This Row],[Profit]]&gt;=5000,"&gt;=  5000",IF(Table24[[#This Row],[Profit]]&gt;=1000,"&gt;=  1000",IF(Table24[[#This Row],[Profit]]&lt;1000,"&lt;=  1000","Invalid"))))</f>
        <v>&gt;=  1000</v>
      </c>
      <c r="N492" s="28" t="str">
        <f xml:space="preserve"> IF(Table24[[#This Row],[Quantity]]&gt;=4000,"&gt;=  4000", IF(Table24[[#This Row],[Quantity]]&gt;=2000,"&gt;=  2000",IF(Table24[[#This Row],[Quantity]]&gt;=1000,"&gt;= 1000",IF(Table24[[#This Row],[Quantity]]&lt;=1000,"&lt;= 1000","Invalid"))))</f>
        <v>&gt;= 1000</v>
      </c>
      <c r="O492" s="28" t="str">
        <f>TRIM(Table24[[#This Row],[Product]])</f>
        <v>Snickerdoodle</v>
      </c>
    </row>
    <row r="493" spans="1:15" x14ac:dyDescent="0.2">
      <c r="A493" s="21" t="s">
        <v>18</v>
      </c>
      <c r="B493" s="22" t="s">
        <v>13</v>
      </c>
      <c r="C493" s="23">
        <v>727</v>
      </c>
      <c r="D493" s="24">
        <v>2181</v>
      </c>
      <c r="E493" s="24">
        <v>908.75</v>
      </c>
      <c r="F493" s="24">
        <v>1272.25</v>
      </c>
      <c r="G493" s="24" t="str">
        <f>CONCATENATE(Table24[[#This Row],[Country]],Table24[[#This Row],[Product]],Table24[[#This Row],[Quantity]],Table24[[#This Row],[Revenue]],Table24[[#This Row],[Cost]])</f>
        <v>United StatesSugar7272181908.75</v>
      </c>
      <c r="H493" s="25">
        <f>VLOOKUP(Table24[[#This Row],[Column1]],'Raw Data'!A:H,8,FALSE)</f>
        <v>43983</v>
      </c>
      <c r="I493" s="26" t="str">
        <f>TEXT(Table24[[#This Row],[Date]],"yyyy/mm/dd")</f>
        <v>2020/06/01</v>
      </c>
      <c r="J493" s="26" t="str">
        <f>SUBSTITUTE(Table24[[#This Row],[Date Text]],"/","-")</f>
        <v>2020-06-01</v>
      </c>
      <c r="K493" s="27" t="str">
        <f>MID(Table24[[#This Row],[Date Text]],6,2)</f>
        <v>06</v>
      </c>
      <c r="L493" s="26" t="str">
        <f>UPPER(LEFT(Table24[[#This Row],[Country]],3))</f>
        <v>UNI</v>
      </c>
      <c r="M493" s="28" t="str">
        <f xml:space="preserve"> IF(Table24[[#This Row],[Profit]]&gt;=10000,"&gt;= 10000", IF(Table24[[#This Row],[Profit]]&gt;=5000,"&gt;=  5000",IF(Table24[[#This Row],[Profit]]&gt;=1000,"&gt;=  1000",IF(Table24[[#This Row],[Profit]]&lt;1000,"&lt;=  1000","Invalid"))))</f>
        <v>&gt;=  1000</v>
      </c>
      <c r="N493" s="28" t="str">
        <f xml:space="preserve"> IF(Table24[[#This Row],[Quantity]]&gt;=4000,"&gt;=  4000", IF(Table24[[#This Row],[Quantity]]&gt;=2000,"&gt;=  2000",IF(Table24[[#This Row],[Quantity]]&gt;=1000,"&gt;= 1000",IF(Table24[[#This Row],[Quantity]]&lt;=1000,"&lt;= 1000","Invalid"))))</f>
        <v>&lt;= 1000</v>
      </c>
      <c r="O493" s="28" t="str">
        <f>TRIM(Table24[[#This Row],[Product]])</f>
        <v>Sugar</v>
      </c>
    </row>
    <row r="494" spans="1:15" x14ac:dyDescent="0.2">
      <c r="A494" s="21" t="s">
        <v>18</v>
      </c>
      <c r="B494" s="22" t="s">
        <v>13</v>
      </c>
      <c r="C494" s="23">
        <v>2844</v>
      </c>
      <c r="D494" s="24">
        <v>8532</v>
      </c>
      <c r="E494" s="24">
        <v>3555</v>
      </c>
      <c r="F494" s="24">
        <v>4977</v>
      </c>
      <c r="G494" s="24" t="str">
        <f>CONCATENATE(Table24[[#This Row],[Country]],Table24[[#This Row],[Product]],Table24[[#This Row],[Quantity]],Table24[[#This Row],[Revenue]],Table24[[#This Row],[Cost]])</f>
        <v>United StatesSugar284485323555</v>
      </c>
      <c r="H494" s="25">
        <f>VLOOKUP(Table24[[#This Row],[Column1]],'Raw Data'!A:H,8,FALSE)</f>
        <v>43862</v>
      </c>
      <c r="I494" s="26" t="str">
        <f>TEXT(Table24[[#This Row],[Date]],"yyyy/mm/dd")</f>
        <v>2020/02/01</v>
      </c>
      <c r="J494" s="26" t="str">
        <f>SUBSTITUTE(Table24[[#This Row],[Date Text]],"/","-")</f>
        <v>2020-02-01</v>
      </c>
      <c r="K494" s="27" t="str">
        <f>MID(Table24[[#This Row],[Date Text]],6,2)</f>
        <v>02</v>
      </c>
      <c r="L494" s="26" t="str">
        <f>UPPER(LEFT(Table24[[#This Row],[Country]],3))</f>
        <v>UNI</v>
      </c>
      <c r="M494" s="28" t="str">
        <f xml:space="preserve"> IF(Table24[[#This Row],[Profit]]&gt;=10000,"&gt;= 10000", IF(Table24[[#This Row],[Profit]]&gt;=5000,"&gt;=  5000",IF(Table24[[#This Row],[Profit]]&gt;=1000,"&gt;=  1000",IF(Table24[[#This Row],[Profit]]&lt;1000,"&lt;=  1000","Invalid"))))</f>
        <v>&gt;=  1000</v>
      </c>
      <c r="N494" s="28" t="str">
        <f xml:space="preserve"> IF(Table24[[#This Row],[Quantity]]&gt;=4000,"&gt;=  4000", IF(Table24[[#This Row],[Quantity]]&gt;=2000,"&gt;=  2000",IF(Table24[[#This Row],[Quantity]]&gt;=1000,"&gt;= 1000",IF(Table24[[#This Row],[Quantity]]&lt;=1000,"&lt;= 1000","Invalid"))))</f>
        <v>&gt;=  2000</v>
      </c>
      <c r="O494" s="28" t="str">
        <f>TRIM(Table24[[#This Row],[Product]])</f>
        <v>Sugar</v>
      </c>
    </row>
    <row r="495" spans="1:15" x14ac:dyDescent="0.2">
      <c r="A495" s="21" t="s">
        <v>18</v>
      </c>
      <c r="B495" s="22" t="s">
        <v>13</v>
      </c>
      <c r="C495" s="23">
        <v>2663</v>
      </c>
      <c r="D495" s="24">
        <v>7989</v>
      </c>
      <c r="E495" s="24">
        <v>3328.75</v>
      </c>
      <c r="F495" s="24">
        <v>4660.25</v>
      </c>
      <c r="G495" s="24" t="str">
        <f>CONCATENATE(Table24[[#This Row],[Country]],Table24[[#This Row],[Product]],Table24[[#This Row],[Quantity]],Table24[[#This Row],[Revenue]],Table24[[#This Row],[Cost]])</f>
        <v>United StatesSugar266379893328.75</v>
      </c>
      <c r="H495" s="25">
        <f>VLOOKUP(Table24[[#This Row],[Column1]],'Raw Data'!A:H,8,FALSE)</f>
        <v>44166</v>
      </c>
      <c r="I495" s="26" t="str">
        <f>TEXT(Table24[[#This Row],[Date]],"yyyy/mm/dd")</f>
        <v>2020/12/01</v>
      </c>
      <c r="J495" s="26" t="str">
        <f>SUBSTITUTE(Table24[[#This Row],[Date Text]],"/","-")</f>
        <v>2020-12-01</v>
      </c>
      <c r="K495" s="27" t="str">
        <f>MID(Table24[[#This Row],[Date Text]],6,2)</f>
        <v>12</v>
      </c>
      <c r="L495" s="26" t="str">
        <f>UPPER(LEFT(Table24[[#This Row],[Country]],3))</f>
        <v>UNI</v>
      </c>
      <c r="M495" s="28" t="str">
        <f xml:space="preserve"> IF(Table24[[#This Row],[Profit]]&gt;=10000,"&gt;= 10000", IF(Table24[[#This Row],[Profit]]&gt;=5000,"&gt;=  5000",IF(Table24[[#This Row],[Profit]]&gt;=1000,"&gt;=  1000",IF(Table24[[#This Row],[Profit]]&lt;1000,"&lt;=  1000","Invalid"))))</f>
        <v>&gt;=  1000</v>
      </c>
      <c r="N495" s="28" t="str">
        <f xml:space="preserve"> IF(Table24[[#This Row],[Quantity]]&gt;=4000,"&gt;=  4000", IF(Table24[[#This Row],[Quantity]]&gt;=2000,"&gt;=  2000",IF(Table24[[#This Row],[Quantity]]&gt;=1000,"&gt;= 1000",IF(Table24[[#This Row],[Quantity]]&lt;=1000,"&lt;= 1000","Invalid"))))</f>
        <v>&gt;=  2000</v>
      </c>
      <c r="O495" s="28" t="str">
        <f>TRIM(Table24[[#This Row],[Product]])</f>
        <v>Sugar</v>
      </c>
    </row>
    <row r="496" spans="1:15" x14ac:dyDescent="0.2">
      <c r="A496" s="21" t="s">
        <v>18</v>
      </c>
      <c r="B496" s="22" t="s">
        <v>13</v>
      </c>
      <c r="C496" s="23">
        <v>570</v>
      </c>
      <c r="D496" s="24">
        <v>1710</v>
      </c>
      <c r="E496" s="24">
        <v>712.5</v>
      </c>
      <c r="F496" s="24">
        <v>997.5</v>
      </c>
      <c r="G496" s="24" t="str">
        <f>CONCATENATE(Table24[[#This Row],[Country]],Table24[[#This Row],[Product]],Table24[[#This Row],[Quantity]],Table24[[#This Row],[Revenue]],Table24[[#This Row],[Cost]])</f>
        <v>United StatesSugar5701710712.5</v>
      </c>
      <c r="H496" s="25">
        <f>VLOOKUP(Table24[[#This Row],[Column1]],'Raw Data'!A:H,8,FALSE)</f>
        <v>44166</v>
      </c>
      <c r="I496" s="26" t="str">
        <f>TEXT(Table24[[#This Row],[Date]],"yyyy/mm/dd")</f>
        <v>2020/12/01</v>
      </c>
      <c r="J496" s="26" t="str">
        <f>SUBSTITUTE(Table24[[#This Row],[Date Text]],"/","-")</f>
        <v>2020-12-01</v>
      </c>
      <c r="K496" s="27" t="str">
        <f>MID(Table24[[#This Row],[Date Text]],6,2)</f>
        <v>12</v>
      </c>
      <c r="L496" s="26" t="str">
        <f>UPPER(LEFT(Table24[[#This Row],[Country]],3))</f>
        <v>UNI</v>
      </c>
      <c r="M496" s="28" t="str">
        <f xml:space="preserve"> IF(Table24[[#This Row],[Profit]]&gt;=10000,"&gt;= 10000", IF(Table24[[#This Row],[Profit]]&gt;=5000,"&gt;=  5000",IF(Table24[[#This Row],[Profit]]&gt;=1000,"&gt;=  1000",IF(Table24[[#This Row],[Profit]]&lt;1000,"&lt;=  1000","Invalid"))))</f>
        <v>&lt;=  1000</v>
      </c>
      <c r="N496" s="28" t="str">
        <f xml:space="preserve"> IF(Table24[[#This Row],[Quantity]]&gt;=4000,"&gt;=  4000", IF(Table24[[#This Row],[Quantity]]&gt;=2000,"&gt;=  2000",IF(Table24[[#This Row],[Quantity]]&gt;=1000,"&gt;= 1000",IF(Table24[[#This Row],[Quantity]]&lt;=1000,"&lt;= 1000","Invalid"))))</f>
        <v>&lt;= 1000</v>
      </c>
      <c r="O496" s="28" t="str">
        <f>TRIM(Table24[[#This Row],[Product]])</f>
        <v>Sugar</v>
      </c>
    </row>
    <row r="497" spans="1:15" x14ac:dyDescent="0.2">
      <c r="A497" s="21" t="s">
        <v>18</v>
      </c>
      <c r="B497" s="22" t="s">
        <v>13</v>
      </c>
      <c r="C497" s="23">
        <v>1153</v>
      </c>
      <c r="D497" s="24">
        <v>3459</v>
      </c>
      <c r="E497" s="24">
        <v>1441.25</v>
      </c>
      <c r="F497" s="24">
        <v>2017.75</v>
      </c>
      <c r="G497" s="24" t="str">
        <f>CONCATENATE(Table24[[#This Row],[Country]],Table24[[#This Row],[Product]],Table24[[#This Row],[Quantity]],Table24[[#This Row],[Revenue]],Table24[[#This Row],[Cost]])</f>
        <v>United StatesSugar115334591441.25</v>
      </c>
      <c r="H497" s="25">
        <f>VLOOKUP(Table24[[#This Row],[Column1]],'Raw Data'!A:H,8,FALSE)</f>
        <v>44105</v>
      </c>
      <c r="I497" s="26" t="str">
        <f>TEXT(Table24[[#This Row],[Date]],"yyyy/mm/dd")</f>
        <v>2020/10/01</v>
      </c>
      <c r="J497" s="26" t="str">
        <f>SUBSTITUTE(Table24[[#This Row],[Date Text]],"/","-")</f>
        <v>2020-10-01</v>
      </c>
      <c r="K497" s="27" t="str">
        <f>MID(Table24[[#This Row],[Date Text]],6,2)</f>
        <v>10</v>
      </c>
      <c r="L497" s="26" t="str">
        <f>UPPER(LEFT(Table24[[#This Row],[Country]],3))</f>
        <v>UNI</v>
      </c>
      <c r="M497" s="28" t="str">
        <f xml:space="preserve"> IF(Table24[[#This Row],[Profit]]&gt;=10000,"&gt;= 10000", IF(Table24[[#This Row],[Profit]]&gt;=5000,"&gt;=  5000",IF(Table24[[#This Row],[Profit]]&gt;=1000,"&gt;=  1000",IF(Table24[[#This Row],[Profit]]&lt;1000,"&lt;=  1000","Invalid"))))</f>
        <v>&gt;=  1000</v>
      </c>
      <c r="N497" s="28" t="str">
        <f xml:space="preserve"> IF(Table24[[#This Row],[Quantity]]&gt;=4000,"&gt;=  4000", IF(Table24[[#This Row],[Quantity]]&gt;=2000,"&gt;=  2000",IF(Table24[[#This Row],[Quantity]]&gt;=1000,"&gt;= 1000",IF(Table24[[#This Row],[Quantity]]&lt;=1000,"&lt;= 1000","Invalid"))))</f>
        <v>&gt;= 1000</v>
      </c>
      <c r="O497" s="28" t="str">
        <f>TRIM(Table24[[#This Row],[Product]])</f>
        <v>Sugar</v>
      </c>
    </row>
    <row r="498" spans="1:15" x14ac:dyDescent="0.2">
      <c r="A498" s="21" t="s">
        <v>18</v>
      </c>
      <c r="B498" s="22" t="s">
        <v>13</v>
      </c>
      <c r="C498" s="23">
        <v>437</v>
      </c>
      <c r="D498" s="24">
        <v>1311</v>
      </c>
      <c r="E498" s="24">
        <v>546.25</v>
      </c>
      <c r="F498" s="24">
        <v>764.75</v>
      </c>
      <c r="G498" s="24" t="str">
        <f>CONCATENATE(Table24[[#This Row],[Country]],Table24[[#This Row],[Product]],Table24[[#This Row],[Quantity]],Table24[[#This Row],[Revenue]],Table24[[#This Row],[Cost]])</f>
        <v>United StatesSugar4371311546.25</v>
      </c>
      <c r="H498" s="25">
        <f>VLOOKUP(Table24[[#This Row],[Column1]],'Raw Data'!A:H,8,FALSE)</f>
        <v>44013</v>
      </c>
      <c r="I498" s="26" t="str">
        <f>TEXT(Table24[[#This Row],[Date]],"yyyy/mm/dd")</f>
        <v>2020/07/01</v>
      </c>
      <c r="J498" s="26" t="str">
        <f>SUBSTITUTE(Table24[[#This Row],[Date Text]],"/","-")</f>
        <v>2020-07-01</v>
      </c>
      <c r="K498" s="27" t="str">
        <f>MID(Table24[[#This Row],[Date Text]],6,2)</f>
        <v>07</v>
      </c>
      <c r="L498" s="26" t="str">
        <f>UPPER(LEFT(Table24[[#This Row],[Country]],3))</f>
        <v>UNI</v>
      </c>
      <c r="M498" s="28" t="str">
        <f xml:space="preserve"> IF(Table24[[#This Row],[Profit]]&gt;=10000,"&gt;= 10000", IF(Table24[[#This Row],[Profit]]&gt;=5000,"&gt;=  5000",IF(Table24[[#This Row],[Profit]]&gt;=1000,"&gt;=  1000",IF(Table24[[#This Row],[Profit]]&lt;1000,"&lt;=  1000","Invalid"))))</f>
        <v>&lt;=  1000</v>
      </c>
      <c r="N498" s="28" t="str">
        <f xml:space="preserve"> IF(Table24[[#This Row],[Quantity]]&gt;=4000,"&gt;=  4000", IF(Table24[[#This Row],[Quantity]]&gt;=2000,"&gt;=  2000",IF(Table24[[#This Row],[Quantity]]&gt;=1000,"&gt;= 1000",IF(Table24[[#This Row],[Quantity]]&lt;=1000,"&lt;= 1000","Invalid"))))</f>
        <v>&lt;= 1000</v>
      </c>
      <c r="O498" s="28" t="str">
        <f>TRIM(Table24[[#This Row],[Product]])</f>
        <v>Sugar</v>
      </c>
    </row>
    <row r="499" spans="1:15" x14ac:dyDescent="0.2">
      <c r="A499" s="21" t="s">
        <v>18</v>
      </c>
      <c r="B499" s="22" t="s">
        <v>13</v>
      </c>
      <c r="C499" s="23">
        <v>1956</v>
      </c>
      <c r="D499" s="24">
        <v>5868</v>
      </c>
      <c r="E499" s="24">
        <v>2445</v>
      </c>
      <c r="F499" s="24">
        <v>3423</v>
      </c>
      <c r="G499" s="24" t="str">
        <f>CONCATENATE(Table24[[#This Row],[Country]],Table24[[#This Row],[Product]],Table24[[#This Row],[Quantity]],Table24[[#This Row],[Revenue]],Table24[[#This Row],[Cost]])</f>
        <v>United StatesSugar195658682445</v>
      </c>
      <c r="H499" s="25">
        <f>VLOOKUP(Table24[[#This Row],[Column1]],'Raw Data'!A:H,8,FALSE)</f>
        <v>43831</v>
      </c>
      <c r="I499" s="26" t="str">
        <f>TEXT(Table24[[#This Row],[Date]],"yyyy/mm/dd")</f>
        <v>2020/01/01</v>
      </c>
      <c r="J499" s="26" t="str">
        <f>SUBSTITUTE(Table24[[#This Row],[Date Text]],"/","-")</f>
        <v>2020-01-01</v>
      </c>
      <c r="K499" s="27" t="str">
        <f>MID(Table24[[#This Row],[Date Text]],6,2)</f>
        <v>01</v>
      </c>
      <c r="L499" s="26" t="str">
        <f>UPPER(LEFT(Table24[[#This Row],[Country]],3))</f>
        <v>UNI</v>
      </c>
      <c r="M499" s="28" t="str">
        <f xml:space="preserve"> IF(Table24[[#This Row],[Profit]]&gt;=10000,"&gt;= 10000", IF(Table24[[#This Row],[Profit]]&gt;=5000,"&gt;=  5000",IF(Table24[[#This Row],[Profit]]&gt;=1000,"&gt;=  1000",IF(Table24[[#This Row],[Profit]]&lt;1000,"&lt;=  1000","Invalid"))))</f>
        <v>&gt;=  1000</v>
      </c>
      <c r="N499" s="28" t="str">
        <f xml:space="preserve"> IF(Table24[[#This Row],[Quantity]]&gt;=4000,"&gt;=  4000", IF(Table24[[#This Row],[Quantity]]&gt;=2000,"&gt;=  2000",IF(Table24[[#This Row],[Quantity]]&gt;=1000,"&gt;= 1000",IF(Table24[[#This Row],[Quantity]]&lt;=1000,"&lt;= 1000","Invalid"))))</f>
        <v>&gt;= 1000</v>
      </c>
      <c r="O499" s="28" t="str">
        <f>TRIM(Table24[[#This Row],[Product]])</f>
        <v>Sugar</v>
      </c>
    </row>
    <row r="500" spans="1:15" x14ac:dyDescent="0.2">
      <c r="A500" s="21" t="s">
        <v>18</v>
      </c>
      <c r="B500" s="22" t="s">
        <v>13</v>
      </c>
      <c r="C500" s="23">
        <v>1352</v>
      </c>
      <c r="D500" s="24">
        <v>4056</v>
      </c>
      <c r="E500" s="24">
        <v>1690</v>
      </c>
      <c r="F500" s="24">
        <v>2366</v>
      </c>
      <c r="G500" s="24" t="str">
        <f>CONCATENATE(Table24[[#This Row],[Country]],Table24[[#This Row],[Product]],Table24[[#This Row],[Quantity]],Table24[[#This Row],[Revenue]],Table24[[#This Row],[Cost]])</f>
        <v>United StatesSugar135240561690</v>
      </c>
      <c r="H500" s="25">
        <f>VLOOKUP(Table24[[#This Row],[Column1]],'Raw Data'!A:H,8,FALSE)</f>
        <v>43922</v>
      </c>
      <c r="I500" s="26" t="str">
        <f>TEXT(Table24[[#This Row],[Date]],"yyyy/mm/dd")</f>
        <v>2020/04/01</v>
      </c>
      <c r="J500" s="26" t="str">
        <f>SUBSTITUTE(Table24[[#This Row],[Date Text]],"/","-")</f>
        <v>2020-04-01</v>
      </c>
      <c r="K500" s="27" t="str">
        <f>MID(Table24[[#This Row],[Date Text]],6,2)</f>
        <v>04</v>
      </c>
      <c r="L500" s="26" t="str">
        <f>UPPER(LEFT(Table24[[#This Row],[Country]],3))</f>
        <v>UNI</v>
      </c>
      <c r="M500" s="28" t="str">
        <f xml:space="preserve"> IF(Table24[[#This Row],[Profit]]&gt;=10000,"&gt;= 10000", IF(Table24[[#This Row],[Profit]]&gt;=5000,"&gt;=  5000",IF(Table24[[#This Row],[Profit]]&gt;=1000,"&gt;=  1000",IF(Table24[[#This Row],[Profit]]&lt;1000,"&lt;=  1000","Invalid"))))</f>
        <v>&gt;=  1000</v>
      </c>
      <c r="N500" s="28" t="str">
        <f xml:space="preserve"> IF(Table24[[#This Row],[Quantity]]&gt;=4000,"&gt;=  4000", IF(Table24[[#This Row],[Quantity]]&gt;=2000,"&gt;=  2000",IF(Table24[[#This Row],[Quantity]]&gt;=1000,"&gt;= 1000",IF(Table24[[#This Row],[Quantity]]&lt;=1000,"&lt;= 1000","Invalid"))))</f>
        <v>&gt;= 1000</v>
      </c>
      <c r="O500" s="28" t="str">
        <f>TRIM(Table24[[#This Row],[Product]])</f>
        <v>Sugar</v>
      </c>
    </row>
    <row r="501" spans="1:15" x14ac:dyDescent="0.2">
      <c r="A501" s="21" t="s">
        <v>18</v>
      </c>
      <c r="B501" s="22" t="s">
        <v>13</v>
      </c>
      <c r="C501" s="23">
        <v>1867</v>
      </c>
      <c r="D501" s="24">
        <v>5601</v>
      </c>
      <c r="E501" s="24">
        <v>2333.75</v>
      </c>
      <c r="F501" s="24">
        <v>3267.25</v>
      </c>
      <c r="G501" s="24" t="str">
        <f>CONCATENATE(Table24[[#This Row],[Country]],Table24[[#This Row],[Product]],Table24[[#This Row],[Quantity]],Table24[[#This Row],[Revenue]],Table24[[#This Row],[Cost]])</f>
        <v>United StatesSugar186756012333.75</v>
      </c>
      <c r="H501" s="25">
        <f>VLOOKUP(Table24[[#This Row],[Column1]],'Raw Data'!A:H,8,FALSE)</f>
        <v>44075</v>
      </c>
      <c r="I501" s="26" t="str">
        <f>TEXT(Table24[[#This Row],[Date]],"yyyy/mm/dd")</f>
        <v>2020/09/01</v>
      </c>
      <c r="J501" s="26" t="str">
        <f>SUBSTITUTE(Table24[[#This Row],[Date Text]],"/","-")</f>
        <v>2020-09-01</v>
      </c>
      <c r="K501" s="27" t="str">
        <f>MID(Table24[[#This Row],[Date Text]],6,2)</f>
        <v>09</v>
      </c>
      <c r="L501" s="26" t="str">
        <f>UPPER(LEFT(Table24[[#This Row],[Country]],3))</f>
        <v>UNI</v>
      </c>
      <c r="M501" s="28" t="str">
        <f xml:space="preserve"> IF(Table24[[#This Row],[Profit]]&gt;=10000,"&gt;= 10000", IF(Table24[[#This Row],[Profit]]&gt;=5000,"&gt;=  5000",IF(Table24[[#This Row],[Profit]]&gt;=1000,"&gt;=  1000",IF(Table24[[#This Row],[Profit]]&lt;1000,"&lt;=  1000","Invalid"))))</f>
        <v>&gt;=  1000</v>
      </c>
      <c r="N501" s="28" t="str">
        <f xml:space="preserve"> IF(Table24[[#This Row],[Quantity]]&gt;=4000,"&gt;=  4000", IF(Table24[[#This Row],[Quantity]]&gt;=2000,"&gt;=  2000",IF(Table24[[#This Row],[Quantity]]&gt;=1000,"&gt;= 1000",IF(Table24[[#This Row],[Quantity]]&lt;=1000,"&lt;= 1000","Invalid"))))</f>
        <v>&gt;= 1000</v>
      </c>
      <c r="O501" s="28" t="str">
        <f>TRIM(Table24[[#This Row],[Product]])</f>
        <v>Sugar</v>
      </c>
    </row>
    <row r="502" spans="1:15" x14ac:dyDescent="0.2">
      <c r="A502" s="21" t="s">
        <v>18</v>
      </c>
      <c r="B502" s="22" t="s">
        <v>13</v>
      </c>
      <c r="C502" s="23">
        <v>2807</v>
      </c>
      <c r="D502" s="24">
        <v>8421</v>
      </c>
      <c r="E502" s="24">
        <v>3508.75</v>
      </c>
      <c r="F502" s="24">
        <v>4912.25</v>
      </c>
      <c r="G502" s="24" t="str">
        <f>CONCATENATE(Table24[[#This Row],[Country]],Table24[[#This Row],[Product]],Table24[[#This Row],[Quantity]],Table24[[#This Row],[Revenue]],Table24[[#This Row],[Cost]])</f>
        <v>United StatesSugar280784213508.75</v>
      </c>
      <c r="H502" s="25">
        <f>VLOOKUP(Table24[[#This Row],[Column1]],'Raw Data'!A:H,8,FALSE)</f>
        <v>44044</v>
      </c>
      <c r="I502" s="26" t="str">
        <f>TEXT(Table24[[#This Row],[Date]],"yyyy/mm/dd")</f>
        <v>2020/08/01</v>
      </c>
      <c r="J502" s="26" t="str">
        <f>SUBSTITUTE(Table24[[#This Row],[Date Text]],"/","-")</f>
        <v>2020-08-01</v>
      </c>
      <c r="K502" s="27" t="str">
        <f>MID(Table24[[#This Row],[Date Text]],6,2)</f>
        <v>08</v>
      </c>
      <c r="L502" s="26" t="str">
        <f>UPPER(LEFT(Table24[[#This Row],[Country]],3))</f>
        <v>UNI</v>
      </c>
      <c r="M502" s="28" t="str">
        <f xml:space="preserve"> IF(Table24[[#This Row],[Profit]]&gt;=10000,"&gt;= 10000", IF(Table24[[#This Row],[Profit]]&gt;=5000,"&gt;=  5000",IF(Table24[[#This Row],[Profit]]&gt;=1000,"&gt;=  1000",IF(Table24[[#This Row],[Profit]]&lt;1000,"&lt;=  1000","Invalid"))))</f>
        <v>&gt;=  1000</v>
      </c>
      <c r="N502" s="28" t="str">
        <f xml:space="preserve"> IF(Table24[[#This Row],[Quantity]]&gt;=4000,"&gt;=  4000", IF(Table24[[#This Row],[Quantity]]&gt;=2000,"&gt;=  2000",IF(Table24[[#This Row],[Quantity]]&gt;=1000,"&gt;= 1000",IF(Table24[[#This Row],[Quantity]]&lt;=1000,"&lt;= 1000","Invalid"))))</f>
        <v>&gt;=  2000</v>
      </c>
      <c r="O502" s="28" t="str">
        <f>TRIM(Table24[[#This Row],[Product]])</f>
        <v>Sugar</v>
      </c>
    </row>
    <row r="503" spans="1:15" x14ac:dyDescent="0.2">
      <c r="A503" s="21" t="s">
        <v>18</v>
      </c>
      <c r="B503" s="22" t="s">
        <v>13</v>
      </c>
      <c r="C503" s="23">
        <v>1579</v>
      </c>
      <c r="D503" s="24">
        <v>4737</v>
      </c>
      <c r="E503" s="24">
        <v>1973.75</v>
      </c>
      <c r="F503" s="24">
        <v>2763.25</v>
      </c>
      <c r="G503" s="24" t="str">
        <f>CONCATENATE(Table24[[#This Row],[Country]],Table24[[#This Row],[Product]],Table24[[#This Row],[Quantity]],Table24[[#This Row],[Revenue]],Table24[[#This Row],[Cost]])</f>
        <v>United StatesSugar157947371973.75</v>
      </c>
      <c r="H503" s="25">
        <f>VLOOKUP(Table24[[#This Row],[Column1]],'Raw Data'!A:H,8,FALSE)</f>
        <v>43891</v>
      </c>
      <c r="I503" s="26" t="str">
        <f>TEXT(Table24[[#This Row],[Date]],"yyyy/mm/dd")</f>
        <v>2020/03/01</v>
      </c>
      <c r="J503" s="26" t="str">
        <f>SUBSTITUTE(Table24[[#This Row],[Date Text]],"/","-")</f>
        <v>2020-03-01</v>
      </c>
      <c r="K503" s="27" t="str">
        <f>MID(Table24[[#This Row],[Date Text]],6,2)</f>
        <v>03</v>
      </c>
      <c r="L503" s="26" t="str">
        <f>UPPER(LEFT(Table24[[#This Row],[Country]],3))</f>
        <v>UNI</v>
      </c>
      <c r="M503" s="28" t="str">
        <f xml:space="preserve"> IF(Table24[[#This Row],[Profit]]&gt;=10000,"&gt;= 10000", IF(Table24[[#This Row],[Profit]]&gt;=5000,"&gt;=  5000",IF(Table24[[#This Row],[Profit]]&gt;=1000,"&gt;=  1000",IF(Table24[[#This Row],[Profit]]&lt;1000,"&lt;=  1000","Invalid"))))</f>
        <v>&gt;=  1000</v>
      </c>
      <c r="N503" s="28" t="str">
        <f xml:space="preserve"> IF(Table24[[#This Row],[Quantity]]&gt;=4000,"&gt;=  4000", IF(Table24[[#This Row],[Quantity]]&gt;=2000,"&gt;=  2000",IF(Table24[[#This Row],[Quantity]]&gt;=1000,"&gt;= 1000",IF(Table24[[#This Row],[Quantity]]&lt;=1000,"&lt;= 1000","Invalid"))))</f>
        <v>&gt;= 1000</v>
      </c>
      <c r="O503" s="28" t="str">
        <f>TRIM(Table24[[#This Row],[Product]])</f>
        <v>Sugar</v>
      </c>
    </row>
    <row r="504" spans="1:15" x14ac:dyDescent="0.2">
      <c r="A504" s="21" t="s">
        <v>18</v>
      </c>
      <c r="B504" s="22" t="s">
        <v>13</v>
      </c>
      <c r="C504" s="23">
        <v>986</v>
      </c>
      <c r="D504" s="24">
        <v>2958</v>
      </c>
      <c r="E504" s="24">
        <v>1232.5</v>
      </c>
      <c r="F504" s="24">
        <v>1725.5</v>
      </c>
      <c r="G504" s="24" t="str">
        <f>CONCATENATE(Table24[[#This Row],[Country]],Table24[[#This Row],[Product]],Table24[[#This Row],[Quantity]],Table24[[#This Row],[Revenue]],Table24[[#This Row],[Cost]])</f>
        <v>United StatesSugar98629581232.5</v>
      </c>
      <c r="H504" s="25">
        <f>VLOOKUP(Table24[[#This Row],[Column1]],'Raw Data'!A:H,8,FALSE)</f>
        <v>44105</v>
      </c>
      <c r="I504" s="26" t="str">
        <f>TEXT(Table24[[#This Row],[Date]],"yyyy/mm/dd")</f>
        <v>2020/10/01</v>
      </c>
      <c r="J504" s="26" t="str">
        <f>SUBSTITUTE(Table24[[#This Row],[Date Text]],"/","-")</f>
        <v>2020-10-01</v>
      </c>
      <c r="K504" s="27" t="str">
        <f>MID(Table24[[#This Row],[Date Text]],6,2)</f>
        <v>10</v>
      </c>
      <c r="L504" s="26" t="str">
        <f>UPPER(LEFT(Table24[[#This Row],[Country]],3))</f>
        <v>UNI</v>
      </c>
      <c r="M504" s="28" t="str">
        <f xml:space="preserve"> IF(Table24[[#This Row],[Profit]]&gt;=10000,"&gt;= 10000", IF(Table24[[#This Row],[Profit]]&gt;=5000,"&gt;=  5000",IF(Table24[[#This Row],[Profit]]&gt;=1000,"&gt;=  1000",IF(Table24[[#This Row],[Profit]]&lt;1000,"&lt;=  1000","Invalid"))))</f>
        <v>&gt;=  1000</v>
      </c>
      <c r="N504" s="28" t="str">
        <f xml:space="preserve"> IF(Table24[[#This Row],[Quantity]]&gt;=4000,"&gt;=  4000", IF(Table24[[#This Row],[Quantity]]&gt;=2000,"&gt;=  2000",IF(Table24[[#This Row],[Quantity]]&gt;=1000,"&gt;= 1000",IF(Table24[[#This Row],[Quantity]]&lt;=1000,"&lt;= 1000","Invalid"))))</f>
        <v>&lt;= 1000</v>
      </c>
      <c r="O504" s="28" t="str">
        <f>TRIM(Table24[[#This Row],[Product]])</f>
        <v>Sugar</v>
      </c>
    </row>
    <row r="505" spans="1:15" x14ac:dyDescent="0.2">
      <c r="A505" s="21" t="s">
        <v>18</v>
      </c>
      <c r="B505" s="22" t="s">
        <v>13</v>
      </c>
      <c r="C505" s="23">
        <v>2387</v>
      </c>
      <c r="D505" s="24">
        <v>7161</v>
      </c>
      <c r="E505" s="24">
        <v>2983.75</v>
      </c>
      <c r="F505" s="24">
        <v>4177.25</v>
      </c>
      <c r="G505" s="24" t="str">
        <f>CONCATENATE(Table24[[#This Row],[Country]],Table24[[#This Row],[Product]],Table24[[#This Row],[Quantity]],Table24[[#This Row],[Revenue]],Table24[[#This Row],[Cost]])</f>
        <v>United StatesSugar238771612983.75</v>
      </c>
      <c r="H505" s="25">
        <f>VLOOKUP(Table24[[#This Row],[Column1]],'Raw Data'!A:H,8,FALSE)</f>
        <v>44136</v>
      </c>
      <c r="I505" s="26" t="str">
        <f>TEXT(Table24[[#This Row],[Date]],"yyyy/mm/dd")</f>
        <v>2020/11/01</v>
      </c>
      <c r="J505" s="26" t="str">
        <f>SUBSTITUTE(Table24[[#This Row],[Date Text]],"/","-")</f>
        <v>2020-11-01</v>
      </c>
      <c r="K505" s="27" t="str">
        <f>MID(Table24[[#This Row],[Date Text]],6,2)</f>
        <v>11</v>
      </c>
      <c r="L505" s="26" t="str">
        <f>UPPER(LEFT(Table24[[#This Row],[Country]],3))</f>
        <v>UNI</v>
      </c>
      <c r="M505" s="28" t="str">
        <f xml:space="preserve"> IF(Table24[[#This Row],[Profit]]&gt;=10000,"&gt;= 10000", IF(Table24[[#This Row],[Profit]]&gt;=5000,"&gt;=  5000",IF(Table24[[#This Row],[Profit]]&gt;=1000,"&gt;=  1000",IF(Table24[[#This Row],[Profit]]&lt;1000,"&lt;=  1000","Invalid"))))</f>
        <v>&gt;=  1000</v>
      </c>
      <c r="N505" s="28" t="str">
        <f xml:space="preserve"> IF(Table24[[#This Row],[Quantity]]&gt;=4000,"&gt;=  4000", IF(Table24[[#This Row],[Quantity]]&gt;=2000,"&gt;=  2000",IF(Table24[[#This Row],[Quantity]]&gt;=1000,"&gt;= 1000",IF(Table24[[#This Row],[Quantity]]&lt;=1000,"&lt;= 1000","Invalid"))))</f>
        <v>&gt;=  2000</v>
      </c>
      <c r="O505" s="28" t="str">
        <f>TRIM(Table24[[#This Row],[Product]])</f>
        <v>Sugar</v>
      </c>
    </row>
    <row r="506" spans="1:15" x14ac:dyDescent="0.2">
      <c r="A506" s="21" t="s">
        <v>18</v>
      </c>
      <c r="B506" s="22" t="s">
        <v>13</v>
      </c>
      <c r="C506" s="23">
        <v>2567</v>
      </c>
      <c r="D506" s="24">
        <v>7701</v>
      </c>
      <c r="E506" s="24">
        <v>3208.75</v>
      </c>
      <c r="F506" s="24">
        <v>4492.25</v>
      </c>
      <c r="G506" s="24" t="str">
        <f>CONCATENATE(Table24[[#This Row],[Country]],Table24[[#This Row],[Product]],Table24[[#This Row],[Quantity]],Table24[[#This Row],[Revenue]],Table24[[#This Row],[Cost]])</f>
        <v>United StatesSugar256777013208.75</v>
      </c>
      <c r="H506" s="25">
        <f>VLOOKUP(Table24[[#This Row],[Column1]],'Raw Data'!A:H,8,FALSE)</f>
        <v>43983</v>
      </c>
      <c r="I506" s="26" t="str">
        <f>TEXT(Table24[[#This Row],[Date]],"yyyy/mm/dd")</f>
        <v>2020/06/01</v>
      </c>
      <c r="J506" s="26" t="str">
        <f>SUBSTITUTE(Table24[[#This Row],[Date Text]],"/","-")</f>
        <v>2020-06-01</v>
      </c>
      <c r="K506" s="27" t="str">
        <f>MID(Table24[[#This Row],[Date Text]],6,2)</f>
        <v>06</v>
      </c>
      <c r="L506" s="26" t="str">
        <f>UPPER(LEFT(Table24[[#This Row],[Country]],3))</f>
        <v>UNI</v>
      </c>
      <c r="M506" s="28" t="str">
        <f xml:space="preserve"> IF(Table24[[#This Row],[Profit]]&gt;=10000,"&gt;= 10000", IF(Table24[[#This Row],[Profit]]&gt;=5000,"&gt;=  5000",IF(Table24[[#This Row],[Profit]]&gt;=1000,"&gt;=  1000",IF(Table24[[#This Row],[Profit]]&lt;1000,"&lt;=  1000","Invalid"))))</f>
        <v>&gt;=  1000</v>
      </c>
      <c r="N506" s="28" t="str">
        <f xml:space="preserve"> IF(Table24[[#This Row],[Quantity]]&gt;=4000,"&gt;=  4000", IF(Table24[[#This Row],[Quantity]]&gt;=2000,"&gt;=  2000",IF(Table24[[#This Row],[Quantity]]&gt;=1000,"&gt;= 1000",IF(Table24[[#This Row],[Quantity]]&lt;=1000,"&lt;= 1000","Invalid"))))</f>
        <v>&gt;=  2000</v>
      </c>
      <c r="O506" s="28" t="str">
        <f>TRIM(Table24[[#This Row],[Product]])</f>
        <v>Sugar</v>
      </c>
    </row>
    <row r="507" spans="1:15" x14ac:dyDescent="0.2">
      <c r="A507" s="21" t="s">
        <v>18</v>
      </c>
      <c r="B507" s="22" t="s">
        <v>13</v>
      </c>
      <c r="C507" s="23">
        <v>2541</v>
      </c>
      <c r="D507" s="24">
        <v>7623</v>
      </c>
      <c r="E507" s="24">
        <v>3176.25</v>
      </c>
      <c r="F507" s="24">
        <v>4446.75</v>
      </c>
      <c r="G507" s="24" t="str">
        <f>CONCATENATE(Table24[[#This Row],[Country]],Table24[[#This Row],[Product]],Table24[[#This Row],[Quantity]],Table24[[#This Row],[Revenue]],Table24[[#This Row],[Cost]])</f>
        <v>United StatesSugar254176233176.25</v>
      </c>
      <c r="H507" s="25">
        <f>VLOOKUP(Table24[[#This Row],[Column1]],'Raw Data'!A:H,8,FALSE)</f>
        <v>44044</v>
      </c>
      <c r="I507" s="26" t="str">
        <f>TEXT(Table24[[#This Row],[Date]],"yyyy/mm/dd")</f>
        <v>2020/08/01</v>
      </c>
      <c r="J507" s="26" t="str">
        <f>SUBSTITUTE(Table24[[#This Row],[Date Text]],"/","-")</f>
        <v>2020-08-01</v>
      </c>
      <c r="K507" s="27" t="str">
        <f>MID(Table24[[#This Row],[Date Text]],6,2)</f>
        <v>08</v>
      </c>
      <c r="L507" s="26" t="str">
        <f>UPPER(LEFT(Table24[[#This Row],[Country]],3))</f>
        <v>UNI</v>
      </c>
      <c r="M507" s="28" t="str">
        <f xml:space="preserve"> IF(Table24[[#This Row],[Profit]]&gt;=10000,"&gt;= 10000", IF(Table24[[#This Row],[Profit]]&gt;=5000,"&gt;=  5000",IF(Table24[[#This Row],[Profit]]&gt;=1000,"&gt;=  1000",IF(Table24[[#This Row],[Profit]]&lt;1000,"&lt;=  1000","Invalid"))))</f>
        <v>&gt;=  1000</v>
      </c>
      <c r="N507" s="28" t="str">
        <f xml:space="preserve"> IF(Table24[[#This Row],[Quantity]]&gt;=4000,"&gt;=  4000", IF(Table24[[#This Row],[Quantity]]&gt;=2000,"&gt;=  2000",IF(Table24[[#This Row],[Quantity]]&gt;=1000,"&gt;= 1000",IF(Table24[[#This Row],[Quantity]]&lt;=1000,"&lt;= 1000","Invalid"))))</f>
        <v>&gt;=  2000</v>
      </c>
      <c r="O507" s="28" t="str">
        <f>TRIM(Table24[[#This Row],[Product]])</f>
        <v>Sugar</v>
      </c>
    </row>
    <row r="508" spans="1:15" x14ac:dyDescent="0.2">
      <c r="A508" s="21" t="s">
        <v>18</v>
      </c>
      <c r="B508" s="22" t="s">
        <v>13</v>
      </c>
      <c r="C508" s="23">
        <v>1010</v>
      </c>
      <c r="D508" s="24">
        <v>3030</v>
      </c>
      <c r="E508" s="24">
        <v>1262.5</v>
      </c>
      <c r="F508" s="24">
        <v>1767.5</v>
      </c>
      <c r="G508" s="24" t="str">
        <f>CONCATENATE(Table24[[#This Row],[Country]],Table24[[#This Row],[Product]],Table24[[#This Row],[Quantity]],Table24[[#This Row],[Revenue]],Table24[[#This Row],[Cost]])</f>
        <v>United StatesSugar101030301262.5</v>
      </c>
      <c r="H508" s="25">
        <f>VLOOKUP(Table24[[#This Row],[Column1]],'Raw Data'!A:H,8,FALSE)</f>
        <v>44105</v>
      </c>
      <c r="I508" s="26" t="str">
        <f>TEXT(Table24[[#This Row],[Date]],"yyyy/mm/dd")</f>
        <v>2020/10/01</v>
      </c>
      <c r="J508" s="26" t="str">
        <f>SUBSTITUTE(Table24[[#This Row],[Date Text]],"/","-")</f>
        <v>2020-10-01</v>
      </c>
      <c r="K508" s="27" t="str">
        <f>MID(Table24[[#This Row],[Date Text]],6,2)</f>
        <v>10</v>
      </c>
      <c r="L508" s="26" t="str">
        <f>UPPER(LEFT(Table24[[#This Row],[Country]],3))</f>
        <v>UNI</v>
      </c>
      <c r="M508" s="28" t="str">
        <f xml:space="preserve"> IF(Table24[[#This Row],[Profit]]&gt;=10000,"&gt;= 10000", IF(Table24[[#This Row],[Profit]]&gt;=5000,"&gt;=  5000",IF(Table24[[#This Row],[Profit]]&gt;=1000,"&gt;=  1000",IF(Table24[[#This Row],[Profit]]&lt;1000,"&lt;=  1000","Invalid"))))</f>
        <v>&gt;=  1000</v>
      </c>
      <c r="N508" s="28" t="str">
        <f xml:space="preserve"> IF(Table24[[#This Row],[Quantity]]&gt;=4000,"&gt;=  4000", IF(Table24[[#This Row],[Quantity]]&gt;=2000,"&gt;=  2000",IF(Table24[[#This Row],[Quantity]]&gt;=1000,"&gt;= 1000",IF(Table24[[#This Row],[Quantity]]&lt;=1000,"&lt;= 1000","Invalid"))))</f>
        <v>&gt;= 1000</v>
      </c>
      <c r="O508" s="28" t="str">
        <f>TRIM(Table24[[#This Row],[Product]])</f>
        <v>Sugar</v>
      </c>
    </row>
    <row r="509" spans="1:15" x14ac:dyDescent="0.2">
      <c r="A509" s="21" t="s">
        <v>18</v>
      </c>
      <c r="B509" s="22" t="s">
        <v>13</v>
      </c>
      <c r="C509" s="23">
        <v>1806</v>
      </c>
      <c r="D509" s="24">
        <v>5418</v>
      </c>
      <c r="E509" s="24">
        <v>2257.5</v>
      </c>
      <c r="F509" s="24">
        <v>3160.5</v>
      </c>
      <c r="G509" s="24" t="str">
        <f>CONCATENATE(Table24[[#This Row],[Country]],Table24[[#This Row],[Product]],Table24[[#This Row],[Quantity]],Table24[[#This Row],[Revenue]],Table24[[#This Row],[Cost]])</f>
        <v>United StatesSugar180654182257.5</v>
      </c>
      <c r="H509" s="25">
        <f>VLOOKUP(Table24[[#This Row],[Column1]],'Raw Data'!A:H,8,FALSE)</f>
        <v>43952</v>
      </c>
      <c r="I509" s="26" t="str">
        <f>TEXT(Table24[[#This Row],[Date]],"yyyy/mm/dd")</f>
        <v>2020/05/01</v>
      </c>
      <c r="J509" s="26" t="str">
        <f>SUBSTITUTE(Table24[[#This Row],[Date Text]],"/","-")</f>
        <v>2020-05-01</v>
      </c>
      <c r="K509" s="27" t="str">
        <f>MID(Table24[[#This Row],[Date Text]],6,2)</f>
        <v>05</v>
      </c>
      <c r="L509" s="26" t="str">
        <f>UPPER(LEFT(Table24[[#This Row],[Country]],3))</f>
        <v>UNI</v>
      </c>
      <c r="M509" s="28" t="str">
        <f xml:space="preserve"> IF(Table24[[#This Row],[Profit]]&gt;=10000,"&gt;= 10000", IF(Table24[[#This Row],[Profit]]&gt;=5000,"&gt;=  5000",IF(Table24[[#This Row],[Profit]]&gt;=1000,"&gt;=  1000",IF(Table24[[#This Row],[Profit]]&lt;1000,"&lt;=  1000","Invalid"))))</f>
        <v>&gt;=  1000</v>
      </c>
      <c r="N509" s="28" t="str">
        <f xml:space="preserve"> IF(Table24[[#This Row],[Quantity]]&gt;=4000,"&gt;=  4000", IF(Table24[[#This Row],[Quantity]]&gt;=2000,"&gt;=  2000",IF(Table24[[#This Row],[Quantity]]&gt;=1000,"&gt;= 1000",IF(Table24[[#This Row],[Quantity]]&lt;=1000,"&lt;= 1000","Invalid"))))</f>
        <v>&gt;= 1000</v>
      </c>
      <c r="O509" s="28" t="str">
        <f>TRIM(Table24[[#This Row],[Product]])</f>
        <v>Sugar</v>
      </c>
    </row>
    <row r="510" spans="1:15" x14ac:dyDescent="0.2">
      <c r="A510" s="21" t="s">
        <v>18</v>
      </c>
      <c r="B510" s="22" t="s">
        <v>14</v>
      </c>
      <c r="C510" s="23">
        <v>2821</v>
      </c>
      <c r="D510" s="24">
        <v>16926</v>
      </c>
      <c r="E510" s="24">
        <v>7757.75</v>
      </c>
      <c r="F510" s="24">
        <v>9168.25</v>
      </c>
      <c r="G510" s="24" t="str">
        <f>CONCATENATE(Table24[[#This Row],[Country]],Table24[[#This Row],[Product]],Table24[[#This Row],[Quantity]],Table24[[#This Row],[Revenue]],Table24[[#This Row],[Cost]])</f>
        <v>United StatesWhite Chocolate Macadamia Nut2821169267757.75</v>
      </c>
      <c r="H510" s="25">
        <f>VLOOKUP(Table24[[#This Row],[Column1]],'Raw Data'!A:H,8,FALSE)</f>
        <v>44044</v>
      </c>
      <c r="I510" s="26" t="str">
        <f>TEXT(Table24[[#This Row],[Date]],"yyyy/mm/dd")</f>
        <v>2020/08/01</v>
      </c>
      <c r="J510" s="26" t="str">
        <f>SUBSTITUTE(Table24[[#This Row],[Date Text]],"/","-")</f>
        <v>2020-08-01</v>
      </c>
      <c r="K510" s="27" t="str">
        <f>MID(Table24[[#This Row],[Date Text]],6,2)</f>
        <v>08</v>
      </c>
      <c r="L510" s="26" t="str">
        <f>UPPER(LEFT(Table24[[#This Row],[Country]],3))</f>
        <v>UNI</v>
      </c>
      <c r="M510" s="28" t="str">
        <f xml:space="preserve"> IF(Table24[[#This Row],[Profit]]&gt;=10000,"&gt;= 10000", IF(Table24[[#This Row],[Profit]]&gt;=5000,"&gt;=  5000",IF(Table24[[#This Row],[Profit]]&gt;=1000,"&gt;=  1000",IF(Table24[[#This Row],[Profit]]&lt;1000,"&lt;=  1000","Invalid"))))</f>
        <v>&gt;=  5000</v>
      </c>
      <c r="N510" s="28" t="str">
        <f xml:space="preserve"> IF(Table24[[#This Row],[Quantity]]&gt;=4000,"&gt;=  4000", IF(Table24[[#This Row],[Quantity]]&gt;=2000,"&gt;=  2000",IF(Table24[[#This Row],[Quantity]]&gt;=1000,"&gt;= 1000",IF(Table24[[#This Row],[Quantity]]&lt;=1000,"&lt;= 1000","Invalid"))))</f>
        <v>&gt;=  2000</v>
      </c>
      <c r="O510" s="28" t="str">
        <f>TRIM(Table24[[#This Row],[Product]])</f>
        <v>White Chocolate Macadamia Nut</v>
      </c>
    </row>
    <row r="511" spans="1:15" x14ac:dyDescent="0.2">
      <c r="A511" s="21" t="s">
        <v>18</v>
      </c>
      <c r="B511" s="22" t="s">
        <v>14</v>
      </c>
      <c r="C511" s="23">
        <v>1566</v>
      </c>
      <c r="D511" s="24">
        <v>9396</v>
      </c>
      <c r="E511" s="24">
        <v>4306.5</v>
      </c>
      <c r="F511" s="24">
        <v>5089.5</v>
      </c>
      <c r="G511" s="24" t="str">
        <f>CONCATENATE(Table24[[#This Row],[Country]],Table24[[#This Row],[Product]],Table24[[#This Row],[Quantity]],Table24[[#This Row],[Revenue]],Table24[[#This Row],[Cost]])</f>
        <v>United StatesWhite Chocolate Macadamia Nut156693964306.5</v>
      </c>
      <c r="H511" s="25">
        <f>VLOOKUP(Table24[[#This Row],[Column1]],'Raw Data'!A:H,8,FALSE)</f>
        <v>44105</v>
      </c>
      <c r="I511" s="26" t="str">
        <f>TEXT(Table24[[#This Row],[Date]],"yyyy/mm/dd")</f>
        <v>2020/10/01</v>
      </c>
      <c r="J511" s="26" t="str">
        <f>SUBSTITUTE(Table24[[#This Row],[Date Text]],"/","-")</f>
        <v>2020-10-01</v>
      </c>
      <c r="K511" s="27" t="str">
        <f>MID(Table24[[#This Row],[Date Text]],6,2)</f>
        <v>10</v>
      </c>
      <c r="L511" s="26" t="str">
        <f>UPPER(LEFT(Table24[[#This Row],[Country]],3))</f>
        <v>UNI</v>
      </c>
      <c r="M511" s="28" t="str">
        <f xml:space="preserve"> IF(Table24[[#This Row],[Profit]]&gt;=10000,"&gt;= 10000", IF(Table24[[#This Row],[Profit]]&gt;=5000,"&gt;=  5000",IF(Table24[[#This Row],[Profit]]&gt;=1000,"&gt;=  1000",IF(Table24[[#This Row],[Profit]]&lt;1000,"&lt;=  1000","Invalid"))))</f>
        <v>&gt;=  5000</v>
      </c>
      <c r="N511" s="28" t="str">
        <f xml:space="preserve"> IF(Table24[[#This Row],[Quantity]]&gt;=4000,"&gt;=  4000", IF(Table24[[#This Row],[Quantity]]&gt;=2000,"&gt;=  2000",IF(Table24[[#This Row],[Quantity]]&gt;=1000,"&gt;= 1000",IF(Table24[[#This Row],[Quantity]]&lt;=1000,"&lt;= 1000","Invalid"))))</f>
        <v>&gt;= 1000</v>
      </c>
      <c r="O511" s="28" t="str">
        <f>TRIM(Table24[[#This Row],[Product]])</f>
        <v>White Chocolate Macadamia Nut</v>
      </c>
    </row>
    <row r="512" spans="1:15" x14ac:dyDescent="0.2">
      <c r="A512" s="21" t="s">
        <v>18</v>
      </c>
      <c r="B512" s="22" t="s">
        <v>14</v>
      </c>
      <c r="C512" s="23">
        <v>1465</v>
      </c>
      <c r="D512" s="24">
        <v>8790</v>
      </c>
      <c r="E512" s="24">
        <v>4028.75</v>
      </c>
      <c r="F512" s="24">
        <v>4761.25</v>
      </c>
      <c r="G512" s="24" t="str">
        <f>CONCATENATE(Table24[[#This Row],[Country]],Table24[[#This Row],[Product]],Table24[[#This Row],[Quantity]],Table24[[#This Row],[Revenue]],Table24[[#This Row],[Cost]])</f>
        <v>United StatesWhite Chocolate Macadamia Nut146587904028.75</v>
      </c>
      <c r="H512" s="25">
        <f>VLOOKUP(Table24[[#This Row],[Column1]],'Raw Data'!A:H,8,FALSE)</f>
        <v>43891</v>
      </c>
      <c r="I512" s="26" t="str">
        <f>TEXT(Table24[[#This Row],[Date]],"yyyy/mm/dd")</f>
        <v>2020/03/01</v>
      </c>
      <c r="J512" s="26" t="str">
        <f>SUBSTITUTE(Table24[[#This Row],[Date Text]],"/","-")</f>
        <v>2020-03-01</v>
      </c>
      <c r="K512" s="27" t="str">
        <f>MID(Table24[[#This Row],[Date Text]],6,2)</f>
        <v>03</v>
      </c>
      <c r="L512" s="26" t="str">
        <f>UPPER(LEFT(Table24[[#This Row],[Country]],3))</f>
        <v>UNI</v>
      </c>
      <c r="M512" s="28" t="str">
        <f xml:space="preserve"> IF(Table24[[#This Row],[Profit]]&gt;=10000,"&gt;= 10000", IF(Table24[[#This Row],[Profit]]&gt;=5000,"&gt;=  5000",IF(Table24[[#This Row],[Profit]]&gt;=1000,"&gt;=  1000",IF(Table24[[#This Row],[Profit]]&lt;1000,"&lt;=  1000","Invalid"))))</f>
        <v>&gt;=  1000</v>
      </c>
      <c r="N512" s="28" t="str">
        <f xml:space="preserve"> IF(Table24[[#This Row],[Quantity]]&gt;=4000,"&gt;=  4000", IF(Table24[[#This Row],[Quantity]]&gt;=2000,"&gt;=  2000",IF(Table24[[#This Row],[Quantity]]&gt;=1000,"&gt;= 1000",IF(Table24[[#This Row],[Quantity]]&lt;=1000,"&lt;= 1000","Invalid"))))</f>
        <v>&gt;= 1000</v>
      </c>
      <c r="O512" s="28" t="str">
        <f>TRIM(Table24[[#This Row],[Product]])</f>
        <v>White Chocolate Macadamia Nut</v>
      </c>
    </row>
    <row r="513" spans="1:15" x14ac:dyDescent="0.2">
      <c r="A513" s="21" t="s">
        <v>18</v>
      </c>
      <c r="B513" s="22" t="s">
        <v>14</v>
      </c>
      <c r="C513" s="23">
        <v>555</v>
      </c>
      <c r="D513" s="24">
        <v>3330</v>
      </c>
      <c r="E513" s="24">
        <v>1526.25</v>
      </c>
      <c r="F513" s="24">
        <v>1803.75</v>
      </c>
      <c r="G513" s="24" t="str">
        <f>CONCATENATE(Table24[[#This Row],[Country]],Table24[[#This Row],[Product]],Table24[[#This Row],[Quantity]],Table24[[#This Row],[Revenue]],Table24[[#This Row],[Cost]])</f>
        <v>United StatesWhite Chocolate Macadamia Nut55533301526.25</v>
      </c>
      <c r="H513" s="25">
        <f>VLOOKUP(Table24[[#This Row],[Column1]],'Raw Data'!A:H,8,FALSE)</f>
        <v>43831</v>
      </c>
      <c r="I513" s="26" t="str">
        <f>TEXT(Table24[[#This Row],[Date]],"yyyy/mm/dd")</f>
        <v>2020/01/01</v>
      </c>
      <c r="J513" s="26" t="str">
        <f>SUBSTITUTE(Table24[[#This Row],[Date Text]],"/","-")</f>
        <v>2020-01-01</v>
      </c>
      <c r="K513" s="27" t="str">
        <f>MID(Table24[[#This Row],[Date Text]],6,2)</f>
        <v>01</v>
      </c>
      <c r="L513" s="26" t="str">
        <f>UPPER(LEFT(Table24[[#This Row],[Country]],3))</f>
        <v>UNI</v>
      </c>
      <c r="M513" s="28" t="str">
        <f xml:space="preserve"> IF(Table24[[#This Row],[Profit]]&gt;=10000,"&gt;= 10000", IF(Table24[[#This Row],[Profit]]&gt;=5000,"&gt;=  5000",IF(Table24[[#This Row],[Profit]]&gt;=1000,"&gt;=  1000",IF(Table24[[#This Row],[Profit]]&lt;1000,"&lt;=  1000","Invalid"))))</f>
        <v>&gt;=  1000</v>
      </c>
      <c r="N513" s="28" t="str">
        <f xml:space="preserve"> IF(Table24[[#This Row],[Quantity]]&gt;=4000,"&gt;=  4000", IF(Table24[[#This Row],[Quantity]]&gt;=2000,"&gt;=  2000",IF(Table24[[#This Row],[Quantity]]&gt;=1000,"&gt;= 1000",IF(Table24[[#This Row],[Quantity]]&lt;=1000,"&lt;= 1000","Invalid"))))</f>
        <v>&lt;= 1000</v>
      </c>
      <c r="O513" s="28" t="str">
        <f>TRIM(Table24[[#This Row],[Product]])</f>
        <v>White Chocolate Macadamia Nut</v>
      </c>
    </row>
    <row r="514" spans="1:15" x14ac:dyDescent="0.2">
      <c r="A514" s="21" t="s">
        <v>18</v>
      </c>
      <c r="B514" s="22" t="s">
        <v>14</v>
      </c>
      <c r="C514" s="23">
        <v>602</v>
      </c>
      <c r="D514" s="24">
        <v>3612</v>
      </c>
      <c r="E514" s="24">
        <v>1655.5</v>
      </c>
      <c r="F514" s="24">
        <v>1956.5</v>
      </c>
      <c r="G514" s="24" t="str">
        <f>CONCATENATE(Table24[[#This Row],[Country]],Table24[[#This Row],[Product]],Table24[[#This Row],[Quantity]],Table24[[#This Row],[Revenue]],Table24[[#This Row],[Cost]])</f>
        <v>United StatesWhite Chocolate Macadamia Nut60236121655.5</v>
      </c>
      <c r="H514" s="25">
        <f>VLOOKUP(Table24[[#This Row],[Column1]],'Raw Data'!A:H,8,FALSE)</f>
        <v>43983</v>
      </c>
      <c r="I514" s="26" t="str">
        <f>TEXT(Table24[[#This Row],[Date]],"yyyy/mm/dd")</f>
        <v>2020/06/01</v>
      </c>
      <c r="J514" s="26" t="str">
        <f>SUBSTITUTE(Table24[[#This Row],[Date Text]],"/","-")</f>
        <v>2020-06-01</v>
      </c>
      <c r="K514" s="27" t="str">
        <f>MID(Table24[[#This Row],[Date Text]],6,2)</f>
        <v>06</v>
      </c>
      <c r="L514" s="26" t="str">
        <f>UPPER(LEFT(Table24[[#This Row],[Country]],3))</f>
        <v>UNI</v>
      </c>
      <c r="M514" s="28" t="str">
        <f xml:space="preserve"> IF(Table24[[#This Row],[Profit]]&gt;=10000,"&gt;= 10000", IF(Table24[[#This Row],[Profit]]&gt;=5000,"&gt;=  5000",IF(Table24[[#This Row],[Profit]]&gt;=1000,"&gt;=  1000",IF(Table24[[#This Row],[Profit]]&lt;1000,"&lt;=  1000","Invalid"))))</f>
        <v>&gt;=  1000</v>
      </c>
      <c r="N514" s="28" t="str">
        <f xml:space="preserve"> IF(Table24[[#This Row],[Quantity]]&gt;=4000,"&gt;=  4000", IF(Table24[[#This Row],[Quantity]]&gt;=2000,"&gt;=  2000",IF(Table24[[#This Row],[Quantity]]&gt;=1000,"&gt;= 1000",IF(Table24[[#This Row],[Quantity]]&lt;=1000,"&lt;= 1000","Invalid"))))</f>
        <v>&lt;= 1000</v>
      </c>
      <c r="O514" s="28" t="str">
        <f>TRIM(Table24[[#This Row],[Product]])</f>
        <v>White Chocolate Macadamia Nut</v>
      </c>
    </row>
    <row r="515" spans="1:15" x14ac:dyDescent="0.2">
      <c r="A515" s="21" t="s">
        <v>18</v>
      </c>
      <c r="B515" s="22" t="s">
        <v>14</v>
      </c>
      <c r="C515" s="23">
        <v>2832</v>
      </c>
      <c r="D515" s="24">
        <v>16992</v>
      </c>
      <c r="E515" s="24">
        <v>7788</v>
      </c>
      <c r="F515" s="24">
        <v>9204</v>
      </c>
      <c r="G515" s="24" t="str">
        <f>CONCATENATE(Table24[[#This Row],[Country]],Table24[[#This Row],[Product]],Table24[[#This Row],[Quantity]],Table24[[#This Row],[Revenue]],Table24[[#This Row],[Cost]])</f>
        <v>United StatesWhite Chocolate Macadamia Nut2832169927788</v>
      </c>
      <c r="H515" s="25">
        <f>VLOOKUP(Table24[[#This Row],[Column1]],'Raw Data'!A:H,8,FALSE)</f>
        <v>44044</v>
      </c>
      <c r="I515" s="26" t="str">
        <f>TEXT(Table24[[#This Row],[Date]],"yyyy/mm/dd")</f>
        <v>2020/08/01</v>
      </c>
      <c r="J515" s="26" t="str">
        <f>SUBSTITUTE(Table24[[#This Row],[Date Text]],"/","-")</f>
        <v>2020-08-01</v>
      </c>
      <c r="K515" s="27" t="str">
        <f>MID(Table24[[#This Row],[Date Text]],6,2)</f>
        <v>08</v>
      </c>
      <c r="L515" s="26" t="str">
        <f>UPPER(LEFT(Table24[[#This Row],[Country]],3))</f>
        <v>UNI</v>
      </c>
      <c r="M515" s="28" t="str">
        <f xml:space="preserve"> IF(Table24[[#This Row],[Profit]]&gt;=10000,"&gt;= 10000", IF(Table24[[#This Row],[Profit]]&gt;=5000,"&gt;=  5000",IF(Table24[[#This Row],[Profit]]&gt;=1000,"&gt;=  1000",IF(Table24[[#This Row],[Profit]]&lt;1000,"&lt;=  1000","Invalid"))))</f>
        <v>&gt;=  5000</v>
      </c>
      <c r="N515" s="28" t="str">
        <f xml:space="preserve"> IF(Table24[[#This Row],[Quantity]]&gt;=4000,"&gt;=  4000", IF(Table24[[#This Row],[Quantity]]&gt;=2000,"&gt;=  2000",IF(Table24[[#This Row],[Quantity]]&gt;=1000,"&gt;= 1000",IF(Table24[[#This Row],[Quantity]]&lt;=1000,"&lt;= 1000","Invalid"))))</f>
        <v>&gt;=  2000</v>
      </c>
      <c r="O515" s="28" t="str">
        <f>TRIM(Table24[[#This Row],[Product]])</f>
        <v>White Chocolate Macadamia Nut</v>
      </c>
    </row>
    <row r="516" spans="1:15" x14ac:dyDescent="0.2">
      <c r="A516" s="21" t="s">
        <v>18</v>
      </c>
      <c r="B516" s="22" t="s">
        <v>14</v>
      </c>
      <c r="C516" s="23">
        <v>861</v>
      </c>
      <c r="D516" s="24">
        <v>5166</v>
      </c>
      <c r="E516" s="24">
        <v>2367.75</v>
      </c>
      <c r="F516" s="24">
        <v>2798.25</v>
      </c>
      <c r="G516" s="24" t="str">
        <f>CONCATENATE(Table24[[#This Row],[Country]],Table24[[#This Row],[Product]],Table24[[#This Row],[Quantity]],Table24[[#This Row],[Revenue]],Table24[[#This Row],[Cost]])</f>
        <v>United StatesWhite Chocolate Macadamia Nut86151662367.75</v>
      </c>
      <c r="H516" s="25">
        <f>VLOOKUP(Table24[[#This Row],[Column1]],'Raw Data'!A:H,8,FALSE)</f>
        <v>44105</v>
      </c>
      <c r="I516" s="26" t="str">
        <f>TEXT(Table24[[#This Row],[Date]],"yyyy/mm/dd")</f>
        <v>2020/10/01</v>
      </c>
      <c r="J516" s="26" t="str">
        <f>SUBSTITUTE(Table24[[#This Row],[Date Text]],"/","-")</f>
        <v>2020-10-01</v>
      </c>
      <c r="K516" s="27" t="str">
        <f>MID(Table24[[#This Row],[Date Text]],6,2)</f>
        <v>10</v>
      </c>
      <c r="L516" s="26" t="str">
        <f>UPPER(LEFT(Table24[[#This Row],[Country]],3))</f>
        <v>UNI</v>
      </c>
      <c r="M516" s="28" t="str">
        <f xml:space="preserve"> IF(Table24[[#This Row],[Profit]]&gt;=10000,"&gt;= 10000", IF(Table24[[#This Row],[Profit]]&gt;=5000,"&gt;=  5000",IF(Table24[[#This Row],[Profit]]&gt;=1000,"&gt;=  1000",IF(Table24[[#This Row],[Profit]]&lt;1000,"&lt;=  1000","Invalid"))))</f>
        <v>&gt;=  1000</v>
      </c>
      <c r="N516" s="28" t="str">
        <f xml:space="preserve"> IF(Table24[[#This Row],[Quantity]]&gt;=4000,"&gt;=  4000", IF(Table24[[#This Row],[Quantity]]&gt;=2000,"&gt;=  2000",IF(Table24[[#This Row],[Quantity]]&gt;=1000,"&gt;= 1000",IF(Table24[[#This Row],[Quantity]]&lt;=1000,"&lt;= 1000","Invalid"))))</f>
        <v>&lt;= 1000</v>
      </c>
      <c r="O516" s="28" t="str">
        <f>TRIM(Table24[[#This Row],[Product]])</f>
        <v>White Chocolate Macadamia Nut</v>
      </c>
    </row>
    <row r="517" spans="1:15" x14ac:dyDescent="0.2">
      <c r="A517" s="21" t="s">
        <v>18</v>
      </c>
      <c r="B517" s="22" t="s">
        <v>14</v>
      </c>
      <c r="C517" s="23">
        <v>2755</v>
      </c>
      <c r="D517" s="24">
        <v>16530</v>
      </c>
      <c r="E517" s="24">
        <v>7576.25</v>
      </c>
      <c r="F517" s="24">
        <v>8953.75</v>
      </c>
      <c r="G517" s="24" t="str">
        <f>CONCATENATE(Table24[[#This Row],[Country]],Table24[[#This Row],[Product]],Table24[[#This Row],[Quantity]],Table24[[#This Row],[Revenue]],Table24[[#This Row],[Cost]])</f>
        <v>United StatesWhite Chocolate Macadamia Nut2755165307576.25</v>
      </c>
      <c r="H517" s="25">
        <f>VLOOKUP(Table24[[#This Row],[Column1]],'Raw Data'!A:H,8,FALSE)</f>
        <v>43862</v>
      </c>
      <c r="I517" s="26" t="str">
        <f>TEXT(Table24[[#This Row],[Date]],"yyyy/mm/dd")</f>
        <v>2020/02/01</v>
      </c>
      <c r="J517" s="26" t="str">
        <f>SUBSTITUTE(Table24[[#This Row],[Date Text]],"/","-")</f>
        <v>2020-02-01</v>
      </c>
      <c r="K517" s="27" t="str">
        <f>MID(Table24[[#This Row],[Date Text]],6,2)</f>
        <v>02</v>
      </c>
      <c r="L517" s="26" t="str">
        <f>UPPER(LEFT(Table24[[#This Row],[Country]],3))</f>
        <v>UNI</v>
      </c>
      <c r="M517" s="28" t="str">
        <f xml:space="preserve"> IF(Table24[[#This Row],[Profit]]&gt;=10000,"&gt;= 10000", IF(Table24[[#This Row],[Profit]]&gt;=5000,"&gt;=  5000",IF(Table24[[#This Row],[Profit]]&gt;=1000,"&gt;=  1000",IF(Table24[[#This Row],[Profit]]&lt;1000,"&lt;=  1000","Invalid"))))</f>
        <v>&gt;=  5000</v>
      </c>
      <c r="N517" s="28" t="str">
        <f xml:space="preserve"> IF(Table24[[#This Row],[Quantity]]&gt;=4000,"&gt;=  4000", IF(Table24[[#This Row],[Quantity]]&gt;=2000,"&gt;=  2000",IF(Table24[[#This Row],[Quantity]]&gt;=1000,"&gt;= 1000",IF(Table24[[#This Row],[Quantity]]&lt;=1000,"&lt;= 1000","Invalid"))))</f>
        <v>&gt;=  2000</v>
      </c>
      <c r="O517" s="28" t="str">
        <f>TRIM(Table24[[#This Row],[Product]])</f>
        <v>White Chocolate Macadamia Nut</v>
      </c>
    </row>
    <row r="518" spans="1:15" x14ac:dyDescent="0.2">
      <c r="A518" s="21" t="s">
        <v>18</v>
      </c>
      <c r="B518" s="22" t="s">
        <v>14</v>
      </c>
      <c r="C518" s="23">
        <v>547</v>
      </c>
      <c r="D518" s="24">
        <v>3282</v>
      </c>
      <c r="E518" s="24">
        <v>1504.25</v>
      </c>
      <c r="F518" s="24">
        <v>1777.75</v>
      </c>
      <c r="G518" s="24" t="str">
        <f>CONCATENATE(Table24[[#This Row],[Country]],Table24[[#This Row],[Product]],Table24[[#This Row],[Quantity]],Table24[[#This Row],[Revenue]],Table24[[#This Row],[Cost]])</f>
        <v>United StatesWhite Chocolate Macadamia Nut54732821504.25</v>
      </c>
      <c r="H518" s="25">
        <f>VLOOKUP(Table24[[#This Row],[Column1]],'Raw Data'!A:H,8,FALSE)</f>
        <v>44136</v>
      </c>
      <c r="I518" s="26" t="str">
        <f>TEXT(Table24[[#This Row],[Date]],"yyyy/mm/dd")</f>
        <v>2020/11/01</v>
      </c>
      <c r="J518" s="26" t="str">
        <f>SUBSTITUTE(Table24[[#This Row],[Date Text]],"/","-")</f>
        <v>2020-11-01</v>
      </c>
      <c r="K518" s="27" t="str">
        <f>MID(Table24[[#This Row],[Date Text]],6,2)</f>
        <v>11</v>
      </c>
      <c r="L518" s="26" t="str">
        <f>UPPER(LEFT(Table24[[#This Row],[Country]],3))</f>
        <v>UNI</v>
      </c>
      <c r="M518" s="28" t="str">
        <f xml:space="preserve"> IF(Table24[[#This Row],[Profit]]&gt;=10000,"&gt;= 10000", IF(Table24[[#This Row],[Profit]]&gt;=5000,"&gt;=  5000",IF(Table24[[#This Row],[Profit]]&gt;=1000,"&gt;=  1000",IF(Table24[[#This Row],[Profit]]&lt;1000,"&lt;=  1000","Invalid"))))</f>
        <v>&gt;=  1000</v>
      </c>
      <c r="N518" s="28" t="str">
        <f xml:space="preserve"> IF(Table24[[#This Row],[Quantity]]&gt;=4000,"&gt;=  4000", IF(Table24[[#This Row],[Quantity]]&gt;=2000,"&gt;=  2000",IF(Table24[[#This Row],[Quantity]]&gt;=1000,"&gt;= 1000",IF(Table24[[#This Row],[Quantity]]&lt;=1000,"&lt;= 1000","Invalid"))))</f>
        <v>&lt;= 1000</v>
      </c>
      <c r="O518" s="28" t="str">
        <f>TRIM(Table24[[#This Row],[Product]])</f>
        <v>White Chocolate Macadamia Nut</v>
      </c>
    </row>
    <row r="519" spans="1:15" x14ac:dyDescent="0.2">
      <c r="A519" s="21" t="s">
        <v>18</v>
      </c>
      <c r="B519" s="22" t="s">
        <v>14</v>
      </c>
      <c r="C519" s="23">
        <v>1372</v>
      </c>
      <c r="D519" s="24">
        <v>8232</v>
      </c>
      <c r="E519" s="24">
        <v>3773</v>
      </c>
      <c r="F519" s="24">
        <v>4459</v>
      </c>
      <c r="G519" s="24" t="str">
        <f>CONCATENATE(Table24[[#This Row],[Country]],Table24[[#This Row],[Product]],Table24[[#This Row],[Quantity]],Table24[[#This Row],[Revenue]],Table24[[#This Row],[Cost]])</f>
        <v>United StatesWhite Chocolate Macadamia Nut137282323773</v>
      </c>
      <c r="H519" s="25">
        <f>VLOOKUP(Table24[[#This Row],[Column1]],'Raw Data'!A:H,8,FALSE)</f>
        <v>44166</v>
      </c>
      <c r="I519" s="26" t="str">
        <f>TEXT(Table24[[#This Row],[Date]],"yyyy/mm/dd")</f>
        <v>2020/12/01</v>
      </c>
      <c r="J519" s="26" t="str">
        <f>SUBSTITUTE(Table24[[#This Row],[Date Text]],"/","-")</f>
        <v>2020-12-01</v>
      </c>
      <c r="K519" s="27" t="str">
        <f>MID(Table24[[#This Row],[Date Text]],6,2)</f>
        <v>12</v>
      </c>
      <c r="L519" s="26" t="str">
        <f>UPPER(LEFT(Table24[[#This Row],[Country]],3))</f>
        <v>UNI</v>
      </c>
      <c r="M519" s="28" t="str">
        <f xml:space="preserve"> IF(Table24[[#This Row],[Profit]]&gt;=10000,"&gt;= 10000", IF(Table24[[#This Row],[Profit]]&gt;=5000,"&gt;=  5000",IF(Table24[[#This Row],[Profit]]&gt;=1000,"&gt;=  1000",IF(Table24[[#This Row],[Profit]]&lt;1000,"&lt;=  1000","Invalid"))))</f>
        <v>&gt;=  1000</v>
      </c>
      <c r="N519" s="28" t="str">
        <f xml:space="preserve"> IF(Table24[[#This Row],[Quantity]]&gt;=4000,"&gt;=  4000", IF(Table24[[#This Row],[Quantity]]&gt;=2000,"&gt;=  2000",IF(Table24[[#This Row],[Quantity]]&gt;=1000,"&gt;= 1000",IF(Table24[[#This Row],[Quantity]]&lt;=1000,"&lt;= 1000","Invalid"))))</f>
        <v>&gt;= 1000</v>
      </c>
      <c r="O519" s="28" t="str">
        <f>TRIM(Table24[[#This Row],[Product]])</f>
        <v>White Chocolate Macadamia Nut</v>
      </c>
    </row>
    <row r="520" spans="1:15" x14ac:dyDescent="0.2">
      <c r="A520" s="21" t="s">
        <v>18</v>
      </c>
      <c r="B520" s="22" t="s">
        <v>14</v>
      </c>
      <c r="C520" s="23">
        <v>2907</v>
      </c>
      <c r="D520" s="24">
        <v>17442</v>
      </c>
      <c r="E520" s="24">
        <v>7994.25</v>
      </c>
      <c r="F520" s="24">
        <v>9447.75</v>
      </c>
      <c r="G520" s="24" t="str">
        <f>CONCATENATE(Table24[[#This Row],[Country]],Table24[[#This Row],[Product]],Table24[[#This Row],[Quantity]],Table24[[#This Row],[Revenue]],Table24[[#This Row],[Cost]])</f>
        <v>United StatesWhite Chocolate Macadamia Nut2907174427994.25</v>
      </c>
      <c r="H520" s="25">
        <f>VLOOKUP(Table24[[#This Row],[Column1]],'Raw Data'!A:H,8,FALSE)</f>
        <v>43983</v>
      </c>
      <c r="I520" s="26" t="str">
        <f>TEXT(Table24[[#This Row],[Date]],"yyyy/mm/dd")</f>
        <v>2020/06/01</v>
      </c>
      <c r="J520" s="26" t="str">
        <f>SUBSTITUTE(Table24[[#This Row],[Date Text]],"/","-")</f>
        <v>2020-06-01</v>
      </c>
      <c r="K520" s="27" t="str">
        <f>MID(Table24[[#This Row],[Date Text]],6,2)</f>
        <v>06</v>
      </c>
      <c r="L520" s="26" t="str">
        <f>UPPER(LEFT(Table24[[#This Row],[Country]],3))</f>
        <v>UNI</v>
      </c>
      <c r="M520" s="28" t="str">
        <f xml:space="preserve"> IF(Table24[[#This Row],[Profit]]&gt;=10000,"&gt;= 10000", IF(Table24[[#This Row],[Profit]]&gt;=5000,"&gt;=  5000",IF(Table24[[#This Row],[Profit]]&gt;=1000,"&gt;=  1000",IF(Table24[[#This Row],[Profit]]&lt;1000,"&lt;=  1000","Invalid"))))</f>
        <v>&gt;=  5000</v>
      </c>
      <c r="N520" s="28" t="str">
        <f xml:space="preserve"> IF(Table24[[#This Row],[Quantity]]&gt;=4000,"&gt;=  4000", IF(Table24[[#This Row],[Quantity]]&gt;=2000,"&gt;=  2000",IF(Table24[[#This Row],[Quantity]]&gt;=1000,"&gt;= 1000",IF(Table24[[#This Row],[Quantity]]&lt;=1000,"&lt;= 1000","Invalid"))))</f>
        <v>&gt;=  2000</v>
      </c>
      <c r="O520" s="28" t="str">
        <f>TRIM(Table24[[#This Row],[Product]])</f>
        <v>White Chocolate Macadamia Nut</v>
      </c>
    </row>
    <row r="521" spans="1:15" x14ac:dyDescent="0.2">
      <c r="A521" s="21" t="s">
        <v>18</v>
      </c>
      <c r="B521" s="22" t="s">
        <v>14</v>
      </c>
      <c r="C521" s="23">
        <v>790</v>
      </c>
      <c r="D521" s="24">
        <v>4740</v>
      </c>
      <c r="E521" s="24">
        <v>2172.5</v>
      </c>
      <c r="F521" s="24">
        <v>2567.5</v>
      </c>
      <c r="G521" s="24" t="str">
        <f>CONCATENATE(Table24[[#This Row],[Country]],Table24[[#This Row],[Product]],Table24[[#This Row],[Quantity]],Table24[[#This Row],[Revenue]],Table24[[#This Row],[Cost]])</f>
        <v>United StatesWhite Chocolate Macadamia Nut79047402172.5</v>
      </c>
      <c r="H521" s="25">
        <f>VLOOKUP(Table24[[#This Row],[Column1]],'Raw Data'!A:H,8,FALSE)</f>
        <v>43952</v>
      </c>
      <c r="I521" s="26" t="str">
        <f>TEXT(Table24[[#This Row],[Date]],"yyyy/mm/dd")</f>
        <v>2020/05/01</v>
      </c>
      <c r="J521" s="26" t="str">
        <f>SUBSTITUTE(Table24[[#This Row],[Date Text]],"/","-")</f>
        <v>2020-05-01</v>
      </c>
      <c r="K521" s="27" t="str">
        <f>MID(Table24[[#This Row],[Date Text]],6,2)</f>
        <v>05</v>
      </c>
      <c r="L521" s="26" t="str">
        <f>UPPER(LEFT(Table24[[#This Row],[Country]],3))</f>
        <v>UNI</v>
      </c>
      <c r="M521" s="28" t="str">
        <f xml:space="preserve"> IF(Table24[[#This Row],[Profit]]&gt;=10000,"&gt;= 10000", IF(Table24[[#This Row],[Profit]]&gt;=5000,"&gt;=  5000",IF(Table24[[#This Row],[Profit]]&gt;=1000,"&gt;=  1000",IF(Table24[[#This Row],[Profit]]&lt;1000,"&lt;=  1000","Invalid"))))</f>
        <v>&gt;=  1000</v>
      </c>
      <c r="N521" s="28" t="str">
        <f xml:space="preserve"> IF(Table24[[#This Row],[Quantity]]&gt;=4000,"&gt;=  4000", IF(Table24[[#This Row],[Quantity]]&gt;=2000,"&gt;=  2000",IF(Table24[[#This Row],[Quantity]]&gt;=1000,"&gt;= 1000",IF(Table24[[#This Row],[Quantity]]&lt;=1000,"&lt;= 1000","Invalid"))))</f>
        <v>&lt;= 1000</v>
      </c>
      <c r="O521" s="28" t="str">
        <f>TRIM(Table24[[#This Row],[Product]])</f>
        <v>White Chocolate Macadamia Nut</v>
      </c>
    </row>
    <row r="522" spans="1:15" x14ac:dyDescent="0.2">
      <c r="A522" s="21" t="s">
        <v>18</v>
      </c>
      <c r="B522" s="22" t="s">
        <v>14</v>
      </c>
      <c r="C522" s="23">
        <v>1596</v>
      </c>
      <c r="D522" s="24">
        <v>9576</v>
      </c>
      <c r="E522" s="24">
        <v>4389</v>
      </c>
      <c r="F522" s="24">
        <v>5187</v>
      </c>
      <c r="G522" s="24" t="str">
        <f>CONCATENATE(Table24[[#This Row],[Country]],Table24[[#This Row],[Product]],Table24[[#This Row],[Quantity]],Table24[[#This Row],[Revenue]],Table24[[#This Row],[Cost]])</f>
        <v>United StatesWhite Chocolate Macadamia Nut159695764389</v>
      </c>
      <c r="H522" s="25">
        <f>VLOOKUP(Table24[[#This Row],[Column1]],'Raw Data'!A:H,8,FALSE)</f>
        <v>44075</v>
      </c>
      <c r="I522" s="26" t="str">
        <f>TEXT(Table24[[#This Row],[Date]],"yyyy/mm/dd")</f>
        <v>2020/09/01</v>
      </c>
      <c r="J522" s="26" t="str">
        <f>SUBSTITUTE(Table24[[#This Row],[Date Text]],"/","-")</f>
        <v>2020-09-01</v>
      </c>
      <c r="K522" s="27" t="str">
        <f>MID(Table24[[#This Row],[Date Text]],6,2)</f>
        <v>09</v>
      </c>
      <c r="L522" s="26" t="str">
        <f>UPPER(LEFT(Table24[[#This Row],[Country]],3))</f>
        <v>UNI</v>
      </c>
      <c r="M522" s="28" t="str">
        <f xml:space="preserve"> IF(Table24[[#This Row],[Profit]]&gt;=10000,"&gt;= 10000", IF(Table24[[#This Row],[Profit]]&gt;=5000,"&gt;=  5000",IF(Table24[[#This Row],[Profit]]&gt;=1000,"&gt;=  1000",IF(Table24[[#This Row],[Profit]]&lt;1000,"&lt;=  1000","Invalid"))))</f>
        <v>&gt;=  5000</v>
      </c>
      <c r="N522" s="28" t="str">
        <f xml:space="preserve"> IF(Table24[[#This Row],[Quantity]]&gt;=4000,"&gt;=  4000", IF(Table24[[#This Row],[Quantity]]&gt;=2000,"&gt;=  2000",IF(Table24[[#This Row],[Quantity]]&gt;=1000,"&gt;= 1000",IF(Table24[[#This Row],[Quantity]]&lt;=1000,"&lt;= 1000","Invalid"))))</f>
        <v>&gt;= 1000</v>
      </c>
      <c r="O522" s="28" t="str">
        <f>TRIM(Table24[[#This Row],[Product]])</f>
        <v>White Chocolate Macadamia Nut</v>
      </c>
    </row>
    <row r="523" spans="1:15" x14ac:dyDescent="0.2">
      <c r="A523" s="21" t="s">
        <v>18</v>
      </c>
      <c r="B523" s="22" t="s">
        <v>14</v>
      </c>
      <c r="C523" s="23">
        <v>986</v>
      </c>
      <c r="D523" s="24">
        <v>5916</v>
      </c>
      <c r="E523" s="24">
        <v>2711.5</v>
      </c>
      <c r="F523" s="24">
        <v>3204.5</v>
      </c>
      <c r="G523" s="24" t="str">
        <f>CONCATENATE(Table24[[#This Row],[Country]],Table24[[#This Row],[Product]],Table24[[#This Row],[Quantity]],Table24[[#This Row],[Revenue]],Table24[[#This Row],[Cost]])</f>
        <v>United StatesWhite Chocolate Macadamia Nut98659162711.5</v>
      </c>
      <c r="H523" s="25">
        <f>VLOOKUP(Table24[[#This Row],[Column1]],'Raw Data'!A:H,8,FALSE)</f>
        <v>44105</v>
      </c>
      <c r="I523" s="26" t="str">
        <f>TEXT(Table24[[#This Row],[Date]],"yyyy/mm/dd")</f>
        <v>2020/10/01</v>
      </c>
      <c r="J523" s="26" t="str">
        <f>SUBSTITUTE(Table24[[#This Row],[Date Text]],"/","-")</f>
        <v>2020-10-01</v>
      </c>
      <c r="K523" s="27" t="str">
        <f>MID(Table24[[#This Row],[Date Text]],6,2)</f>
        <v>10</v>
      </c>
      <c r="L523" s="26" t="str">
        <f>UPPER(LEFT(Table24[[#This Row],[Country]],3))</f>
        <v>UNI</v>
      </c>
      <c r="M523" s="28" t="str">
        <f xml:space="preserve"> IF(Table24[[#This Row],[Profit]]&gt;=10000,"&gt;= 10000", IF(Table24[[#This Row],[Profit]]&gt;=5000,"&gt;=  5000",IF(Table24[[#This Row],[Profit]]&gt;=1000,"&gt;=  1000",IF(Table24[[#This Row],[Profit]]&lt;1000,"&lt;=  1000","Invalid"))))</f>
        <v>&gt;=  1000</v>
      </c>
      <c r="N523" s="28" t="str">
        <f xml:space="preserve"> IF(Table24[[#This Row],[Quantity]]&gt;=4000,"&gt;=  4000", IF(Table24[[#This Row],[Quantity]]&gt;=2000,"&gt;=  2000",IF(Table24[[#This Row],[Quantity]]&gt;=1000,"&gt;= 1000",IF(Table24[[#This Row],[Quantity]]&lt;=1000,"&lt;= 1000","Invalid"))))</f>
        <v>&lt;= 1000</v>
      </c>
      <c r="O523" s="28" t="str">
        <f>TRIM(Table24[[#This Row],[Product]])</f>
        <v>White Chocolate Macadamia Nut</v>
      </c>
    </row>
    <row r="524" spans="1:15" x14ac:dyDescent="0.2">
      <c r="A524" s="21" t="s">
        <v>18</v>
      </c>
      <c r="B524" s="22" t="s">
        <v>14</v>
      </c>
      <c r="C524" s="23">
        <v>606</v>
      </c>
      <c r="D524" s="24">
        <v>3636</v>
      </c>
      <c r="E524" s="24">
        <v>1666.5</v>
      </c>
      <c r="F524" s="24">
        <v>1969.5</v>
      </c>
      <c r="G524" s="24" t="str">
        <f>CONCATENATE(Table24[[#This Row],[Country]],Table24[[#This Row],[Product]],Table24[[#This Row],[Quantity]],Table24[[#This Row],[Revenue]],Table24[[#This Row],[Cost]])</f>
        <v>United StatesWhite Chocolate Macadamia Nut60636361666.5</v>
      </c>
      <c r="H524" s="25">
        <f>VLOOKUP(Table24[[#This Row],[Column1]],'Raw Data'!A:H,8,FALSE)</f>
        <v>43922</v>
      </c>
      <c r="I524" s="26" t="str">
        <f>TEXT(Table24[[#This Row],[Date]],"yyyy/mm/dd")</f>
        <v>2020/04/01</v>
      </c>
      <c r="J524" s="26" t="str">
        <f>SUBSTITUTE(Table24[[#This Row],[Date Text]],"/","-")</f>
        <v>2020-04-01</v>
      </c>
      <c r="K524" s="27" t="str">
        <f>MID(Table24[[#This Row],[Date Text]],6,2)</f>
        <v>04</v>
      </c>
      <c r="L524" s="26" t="str">
        <f>UPPER(LEFT(Table24[[#This Row],[Country]],3))</f>
        <v>UNI</v>
      </c>
      <c r="M524" s="28" t="str">
        <f xml:space="preserve"> IF(Table24[[#This Row],[Profit]]&gt;=10000,"&gt;= 10000", IF(Table24[[#This Row],[Profit]]&gt;=5000,"&gt;=  5000",IF(Table24[[#This Row],[Profit]]&gt;=1000,"&gt;=  1000",IF(Table24[[#This Row],[Profit]]&lt;1000,"&lt;=  1000","Invalid"))))</f>
        <v>&gt;=  1000</v>
      </c>
      <c r="N524" s="28" t="str">
        <f xml:space="preserve"> IF(Table24[[#This Row],[Quantity]]&gt;=4000,"&gt;=  4000", IF(Table24[[#This Row],[Quantity]]&gt;=2000,"&gt;=  2000",IF(Table24[[#This Row],[Quantity]]&gt;=1000,"&gt;= 1000",IF(Table24[[#This Row],[Quantity]]&lt;=1000,"&lt;= 1000","Invalid"))))</f>
        <v>&lt;= 1000</v>
      </c>
      <c r="O524" s="28" t="str">
        <f>TRIM(Table24[[#This Row],[Product]])</f>
        <v>White Chocolate Macadamia Nut</v>
      </c>
    </row>
    <row r="525" spans="1:15" x14ac:dyDescent="0.2">
      <c r="A525" s="21" t="s">
        <v>18</v>
      </c>
      <c r="B525" s="22" t="s">
        <v>14</v>
      </c>
      <c r="C525" s="23">
        <v>2460</v>
      </c>
      <c r="D525" s="24">
        <v>14760</v>
      </c>
      <c r="E525" s="24">
        <v>6765</v>
      </c>
      <c r="F525" s="24">
        <v>7995</v>
      </c>
      <c r="G525" s="24" t="str">
        <f>CONCATENATE(Table24[[#This Row],[Country]],Table24[[#This Row],[Product]],Table24[[#This Row],[Quantity]],Table24[[#This Row],[Revenue]],Table24[[#This Row],[Cost]])</f>
        <v>United StatesWhite Chocolate Macadamia Nut2460147606765</v>
      </c>
      <c r="H525" s="25">
        <f>VLOOKUP(Table24[[#This Row],[Column1]],'Raw Data'!A:H,8,FALSE)</f>
        <v>44013</v>
      </c>
      <c r="I525" s="26" t="str">
        <f>TEXT(Table24[[#This Row],[Date]],"yyyy/mm/dd")</f>
        <v>2020/07/01</v>
      </c>
      <c r="J525" s="26" t="str">
        <f>SUBSTITUTE(Table24[[#This Row],[Date Text]],"/","-")</f>
        <v>2020-07-01</v>
      </c>
      <c r="K525" s="27" t="str">
        <f>MID(Table24[[#This Row],[Date Text]],6,2)</f>
        <v>07</v>
      </c>
      <c r="L525" s="26" t="str">
        <f>UPPER(LEFT(Table24[[#This Row],[Country]],3))</f>
        <v>UNI</v>
      </c>
      <c r="M525" s="28" t="str">
        <f xml:space="preserve"> IF(Table24[[#This Row],[Profit]]&gt;=10000,"&gt;= 10000", IF(Table24[[#This Row],[Profit]]&gt;=5000,"&gt;=  5000",IF(Table24[[#This Row],[Profit]]&gt;=1000,"&gt;=  1000",IF(Table24[[#This Row],[Profit]]&lt;1000,"&lt;=  1000","Invalid"))))</f>
        <v>&gt;=  5000</v>
      </c>
      <c r="N525" s="28" t="str">
        <f xml:space="preserve"> IF(Table24[[#This Row],[Quantity]]&gt;=4000,"&gt;=  4000", IF(Table24[[#This Row],[Quantity]]&gt;=2000,"&gt;=  2000",IF(Table24[[#This Row],[Quantity]]&gt;=1000,"&gt;= 1000",IF(Table24[[#This Row],[Quantity]]&lt;=1000,"&lt;= 1000","Invalid"))))</f>
        <v>&gt;=  2000</v>
      </c>
      <c r="O525" s="28" t="str">
        <f>TRIM(Table24[[#This Row],[Product]])</f>
        <v>White Chocolate Macadamia Nut</v>
      </c>
    </row>
    <row r="526" spans="1:15" x14ac:dyDescent="0.2">
      <c r="A526" s="33" t="s">
        <v>18</v>
      </c>
      <c r="B526" s="34" t="s">
        <v>14</v>
      </c>
      <c r="C526" s="35">
        <v>914</v>
      </c>
      <c r="D526" s="36">
        <v>5484</v>
      </c>
      <c r="E526" s="36">
        <v>2513.5</v>
      </c>
      <c r="F526" s="36">
        <v>2970.5</v>
      </c>
      <c r="G526" s="36" t="str">
        <f>CONCATENATE(Table24[[#This Row],[Country]],Table24[[#This Row],[Product]],Table24[[#This Row],[Quantity]],Table24[[#This Row],[Revenue]],Table24[[#This Row],[Cost]])</f>
        <v>United StatesWhite Chocolate Macadamia Nut91454842513.5</v>
      </c>
      <c r="H526" s="25">
        <f>VLOOKUP(Table24[[#This Row],[Column1]],'Raw Data'!A:H,8,FALSE)</f>
        <v>44166</v>
      </c>
      <c r="I526" s="26" t="str">
        <f>TEXT(Table24[[#This Row],[Date]],"yyyy/mm/dd")</f>
        <v>2020/12/01</v>
      </c>
      <c r="J526" s="37" t="str">
        <f>SUBSTITUTE(Table24[[#This Row],[Date Text]],"/","-")</f>
        <v>2020-12-01</v>
      </c>
      <c r="K526" s="38" t="str">
        <f>MID(Table24[[#This Row],[Date Text]],6,2)</f>
        <v>12</v>
      </c>
      <c r="L526" s="37" t="str">
        <f>UPPER(LEFT(Table24[[#This Row],[Country]],3))</f>
        <v>UNI</v>
      </c>
      <c r="M526" s="28" t="str">
        <f xml:space="preserve"> IF(Table24[[#This Row],[Profit]]&gt;=10000,"&gt;= 10000", IF(Table24[[#This Row],[Profit]]&gt;=5000,"&gt;=  5000",IF(Table24[[#This Row],[Profit]]&gt;=1000,"&gt;=  1000",IF(Table24[[#This Row],[Profit]]&lt;1000,"&lt;=  1000","Invalid"))))</f>
        <v>&gt;=  1000</v>
      </c>
      <c r="N526" s="28" t="str">
        <f xml:space="preserve"> IF(Table24[[#This Row],[Quantity]]&gt;=4000,"&gt;=  4000", IF(Table24[[#This Row],[Quantity]]&gt;=2000,"&gt;=  2000",IF(Table24[[#This Row],[Quantity]]&gt;=1000,"&gt;= 1000",IF(Table24[[#This Row],[Quantity]]&lt;=1000,"&lt;= 1000","Invalid"))))</f>
        <v>&lt;= 1000</v>
      </c>
      <c r="O526" s="28" t="str">
        <f>TRIM(Table24[[#This Row],[Product]])</f>
        <v>White Chocolate Macadamia Nut</v>
      </c>
    </row>
    <row r="527" spans="1:15" x14ac:dyDescent="0.2">
      <c r="D527" s="29"/>
      <c r="E527" s="29"/>
      <c r="F527" s="29"/>
      <c r="G527" s="29"/>
    </row>
    <row r="528" spans="1:15" x14ac:dyDescent="0.2">
      <c r="D528" s="29"/>
      <c r="E528" s="29"/>
      <c r="F528" s="29"/>
      <c r="G528" s="29"/>
    </row>
    <row r="529" spans="4:7" x14ac:dyDescent="0.2">
      <c r="D529" s="29"/>
      <c r="E529" s="29"/>
      <c r="F529" s="29"/>
      <c r="G529" s="29"/>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DEB60-DB08-7343-901F-0D0525913F3A}">
  <dimension ref="A3:H104"/>
  <sheetViews>
    <sheetView workbookViewId="0">
      <selection activeCell="G91" sqref="G91"/>
    </sheetView>
  </sheetViews>
  <sheetFormatPr baseColWidth="10" defaultRowHeight="16" x14ac:dyDescent="0.2"/>
  <cols>
    <col min="1" max="1" width="15.83203125" style="5" bestFit="1" customWidth="1"/>
    <col min="2" max="2" width="17" style="5" bestFit="1" customWidth="1"/>
    <col min="3" max="4" width="15.6640625" style="5" bestFit="1" customWidth="1"/>
    <col min="5" max="5" width="14.83203125" style="5" bestFit="1" customWidth="1"/>
    <col min="6" max="6" width="11.1640625" style="5" bestFit="1" customWidth="1"/>
    <col min="7" max="7" width="32.6640625" style="5" bestFit="1" customWidth="1"/>
    <col min="8" max="8" width="12.83203125" style="5" bestFit="1" customWidth="1"/>
    <col min="9" max="16384" width="10.83203125" style="5"/>
  </cols>
  <sheetData>
    <row r="3" spans="1:8" x14ac:dyDescent="0.2">
      <c r="A3" s="43" t="s">
        <v>36</v>
      </c>
      <c r="B3" s="43" t="s">
        <v>37</v>
      </c>
    </row>
    <row r="4" spans="1:8" x14ac:dyDescent="0.2">
      <c r="A4" s="43" t="s">
        <v>34</v>
      </c>
      <c r="B4" s="5" t="s">
        <v>9</v>
      </c>
      <c r="C4" s="5" t="s">
        <v>10</v>
      </c>
      <c r="D4" s="5" t="s">
        <v>11</v>
      </c>
      <c r="E4" s="5" t="s">
        <v>12</v>
      </c>
      <c r="F4" s="5" t="s">
        <v>13</v>
      </c>
      <c r="G4" s="5" t="s">
        <v>14</v>
      </c>
      <c r="H4" s="5" t="s">
        <v>35</v>
      </c>
    </row>
    <row r="5" spans="1:8" x14ac:dyDescent="0.2">
      <c r="A5" s="44" t="s">
        <v>15</v>
      </c>
      <c r="B5" s="45">
        <v>168291</v>
      </c>
      <c r="C5" s="45">
        <v>19806.400000000001</v>
      </c>
      <c r="D5" s="45">
        <v>76994.399999999994</v>
      </c>
      <c r="E5" s="45">
        <v>70522.5</v>
      </c>
      <c r="F5" s="45">
        <v>43162</v>
      </c>
      <c r="G5" s="45">
        <v>92251.25</v>
      </c>
      <c r="H5" s="45">
        <v>471027.55</v>
      </c>
    </row>
    <row r="6" spans="1:8" x14ac:dyDescent="0.2">
      <c r="A6" s="44" t="s">
        <v>18</v>
      </c>
      <c r="B6" s="45">
        <v>171747</v>
      </c>
      <c r="C6" s="45">
        <v>18921.600000000002</v>
      </c>
      <c r="D6" s="45">
        <v>77056</v>
      </c>
      <c r="E6" s="45">
        <v>54610</v>
      </c>
      <c r="F6" s="45">
        <v>51191</v>
      </c>
      <c r="G6" s="45">
        <v>83313.75</v>
      </c>
      <c r="H6" s="45">
        <v>456839.35</v>
      </c>
    </row>
    <row r="7" spans="1:8" x14ac:dyDescent="0.2">
      <c r="A7" s="44" t="s">
        <v>8</v>
      </c>
      <c r="B7" s="45">
        <v>172227</v>
      </c>
      <c r="C7" s="45">
        <v>20320.000000000004</v>
      </c>
      <c r="D7" s="45">
        <v>60824.399999999994</v>
      </c>
      <c r="E7" s="45">
        <v>61927.5</v>
      </c>
      <c r="F7" s="45">
        <v>53627</v>
      </c>
      <c r="G7" s="45">
        <v>81890.25</v>
      </c>
      <c r="H7" s="45">
        <v>450816.15</v>
      </c>
    </row>
    <row r="8" spans="1:8" x14ac:dyDescent="0.2">
      <c r="A8" s="44" t="s">
        <v>17</v>
      </c>
      <c r="B8" s="45">
        <v>143259</v>
      </c>
      <c r="C8" s="45">
        <v>19865.600000000002</v>
      </c>
      <c r="D8" s="45">
        <v>61972.399999999994</v>
      </c>
      <c r="E8" s="45">
        <v>47505</v>
      </c>
      <c r="F8" s="45">
        <v>35092.75</v>
      </c>
      <c r="G8" s="45">
        <v>65802.75</v>
      </c>
      <c r="H8" s="45">
        <v>373497.5</v>
      </c>
    </row>
    <row r="9" spans="1:8" x14ac:dyDescent="0.2">
      <c r="A9" s="44" t="s">
        <v>16</v>
      </c>
      <c r="B9" s="45">
        <v>112464</v>
      </c>
      <c r="C9" s="45">
        <v>15423.199999999999</v>
      </c>
      <c r="D9" s="45">
        <v>63716.799999999996</v>
      </c>
      <c r="E9" s="45">
        <v>54047.5</v>
      </c>
      <c r="F9" s="45">
        <v>39532.5</v>
      </c>
      <c r="G9" s="45">
        <v>76345.75</v>
      </c>
      <c r="H9" s="45">
        <v>361529.75</v>
      </c>
    </row>
    <row r="10" spans="1:8" x14ac:dyDescent="0.2">
      <c r="A10" s="44" t="s">
        <v>35</v>
      </c>
      <c r="B10" s="48">
        <v>767988</v>
      </c>
      <c r="C10" s="48">
        <v>94336.8</v>
      </c>
      <c r="D10" s="48">
        <v>340564</v>
      </c>
      <c r="E10" s="48">
        <v>288612.5</v>
      </c>
      <c r="F10" s="48">
        <v>222605.25</v>
      </c>
      <c r="G10" s="48">
        <v>399603.75</v>
      </c>
      <c r="H10" s="48">
        <v>2113710.2999999998</v>
      </c>
    </row>
    <row r="28" spans="1:6" x14ac:dyDescent="0.2">
      <c r="F28" s="46"/>
    </row>
    <row r="31" spans="1:6" x14ac:dyDescent="0.2">
      <c r="A31" s="43" t="s">
        <v>34</v>
      </c>
      <c r="B31" s="5" t="s">
        <v>38</v>
      </c>
    </row>
    <row r="32" spans="1:6" x14ac:dyDescent="0.2">
      <c r="A32" s="44" t="s">
        <v>18</v>
      </c>
      <c r="B32" s="48">
        <v>776439</v>
      </c>
    </row>
    <row r="33" spans="1:2" x14ac:dyDescent="0.2">
      <c r="A33" s="44" t="s">
        <v>15</v>
      </c>
      <c r="B33" s="48">
        <v>799871</v>
      </c>
    </row>
    <row r="34" spans="1:2" x14ac:dyDescent="0.2">
      <c r="A34" s="44" t="s">
        <v>16</v>
      </c>
      <c r="B34" s="48">
        <v>615691</v>
      </c>
    </row>
    <row r="35" spans="1:2" x14ac:dyDescent="0.2">
      <c r="A35" s="44" t="s">
        <v>17</v>
      </c>
      <c r="B35" s="48">
        <v>631911</v>
      </c>
    </row>
    <row r="36" spans="1:2" x14ac:dyDescent="0.2">
      <c r="A36" s="44" t="s">
        <v>8</v>
      </c>
      <c r="B36" s="48">
        <v>763258</v>
      </c>
    </row>
    <row r="37" spans="1:2" x14ac:dyDescent="0.2">
      <c r="A37" s="44" t="s">
        <v>35</v>
      </c>
      <c r="B37" s="48">
        <v>3587170</v>
      </c>
    </row>
    <row r="47" spans="1:2" x14ac:dyDescent="0.2">
      <c r="A47" s="43" t="s">
        <v>34</v>
      </c>
      <c r="B47" s="5" t="s">
        <v>39</v>
      </c>
    </row>
    <row r="48" spans="1:2" x14ac:dyDescent="0.2">
      <c r="A48" s="44" t="s">
        <v>18</v>
      </c>
      <c r="B48" s="45">
        <v>185152</v>
      </c>
    </row>
    <row r="49" spans="1:2" x14ac:dyDescent="0.2">
      <c r="A49" s="44" t="s">
        <v>15</v>
      </c>
      <c r="B49" s="45">
        <v>189611</v>
      </c>
    </row>
    <row r="50" spans="1:2" x14ac:dyDescent="0.2">
      <c r="A50" s="44" t="s">
        <v>16</v>
      </c>
      <c r="B50" s="45">
        <v>147223</v>
      </c>
    </row>
    <row r="51" spans="1:2" x14ac:dyDescent="0.2">
      <c r="A51" s="44" t="s">
        <v>17</v>
      </c>
      <c r="B51" s="45">
        <v>154020</v>
      </c>
    </row>
    <row r="52" spans="1:2" x14ac:dyDescent="0.2">
      <c r="A52" s="44" t="s">
        <v>8</v>
      </c>
      <c r="B52" s="45">
        <v>185144</v>
      </c>
    </row>
    <row r="53" spans="1:2" x14ac:dyDescent="0.2">
      <c r="A53" s="44" t="s">
        <v>35</v>
      </c>
      <c r="B53" s="45">
        <v>861150</v>
      </c>
    </row>
    <row r="67" spans="1:2" x14ac:dyDescent="0.2">
      <c r="A67" s="43" t="s">
        <v>34</v>
      </c>
      <c r="B67" s="5" t="s">
        <v>39</v>
      </c>
    </row>
    <row r="68" spans="1:2" x14ac:dyDescent="0.2">
      <c r="A68" s="44" t="s">
        <v>40</v>
      </c>
      <c r="B68" s="45">
        <v>67841</v>
      </c>
    </row>
    <row r="69" spans="1:2" x14ac:dyDescent="0.2">
      <c r="A69" s="44" t="s">
        <v>41</v>
      </c>
      <c r="B69" s="45">
        <v>55115</v>
      </c>
    </row>
    <row r="70" spans="1:2" x14ac:dyDescent="0.2">
      <c r="A70" s="44" t="s">
        <v>42</v>
      </c>
      <c r="B70" s="45">
        <v>50945</v>
      </c>
    </row>
    <row r="71" spans="1:2" x14ac:dyDescent="0.2">
      <c r="A71" s="44" t="s">
        <v>43</v>
      </c>
      <c r="B71" s="45">
        <v>78893</v>
      </c>
    </row>
    <row r="72" spans="1:2" x14ac:dyDescent="0.2">
      <c r="A72" s="44" t="s">
        <v>44</v>
      </c>
      <c r="B72" s="45">
        <v>51771</v>
      </c>
    </row>
    <row r="73" spans="1:2" x14ac:dyDescent="0.2">
      <c r="A73" s="44" t="s">
        <v>45</v>
      </c>
      <c r="B73" s="45">
        <v>103302</v>
      </c>
    </row>
    <row r="74" spans="1:2" x14ac:dyDescent="0.2">
      <c r="A74" s="44" t="s">
        <v>46</v>
      </c>
      <c r="B74" s="45">
        <v>68716</v>
      </c>
    </row>
    <row r="75" spans="1:2" x14ac:dyDescent="0.2">
      <c r="A75" s="44" t="s">
        <v>47</v>
      </c>
      <c r="B75" s="45">
        <v>63180</v>
      </c>
    </row>
    <row r="76" spans="1:2" x14ac:dyDescent="0.2">
      <c r="A76" s="44" t="s">
        <v>48</v>
      </c>
      <c r="B76" s="45">
        <v>57280</v>
      </c>
    </row>
    <row r="77" spans="1:2" x14ac:dyDescent="0.2">
      <c r="A77" s="44" t="s">
        <v>49</v>
      </c>
      <c r="B77" s="45">
        <v>105482</v>
      </c>
    </row>
    <row r="78" spans="1:2" x14ac:dyDescent="0.2">
      <c r="A78" s="44" t="s">
        <v>50</v>
      </c>
      <c r="B78" s="45">
        <v>54776</v>
      </c>
    </row>
    <row r="79" spans="1:2" x14ac:dyDescent="0.2">
      <c r="A79" s="44" t="s">
        <v>51</v>
      </c>
      <c r="B79" s="45">
        <v>103849</v>
      </c>
    </row>
    <row r="80" spans="1:2" x14ac:dyDescent="0.2">
      <c r="A80" s="44" t="s">
        <v>35</v>
      </c>
      <c r="B80" s="45">
        <v>861150</v>
      </c>
    </row>
    <row r="91" spans="1:2" x14ac:dyDescent="0.2">
      <c r="A91" s="43" t="s">
        <v>34</v>
      </c>
      <c r="B91" s="5" t="s">
        <v>39</v>
      </c>
    </row>
    <row r="92" spans="1:2" x14ac:dyDescent="0.2">
      <c r="A92" s="44" t="s">
        <v>12</v>
      </c>
      <c r="B92" s="45">
        <v>115445</v>
      </c>
    </row>
    <row r="93" spans="1:2" x14ac:dyDescent="0.2">
      <c r="A93" s="44" t="s">
        <v>10</v>
      </c>
      <c r="B93" s="45">
        <v>117921</v>
      </c>
    </row>
    <row r="94" spans="1:2" x14ac:dyDescent="0.2">
      <c r="A94" s="44" t="s">
        <v>11</v>
      </c>
      <c r="B94" s="45">
        <v>121630</v>
      </c>
    </row>
    <row r="95" spans="1:2" x14ac:dyDescent="0.2">
      <c r="A95" s="44" t="s">
        <v>14</v>
      </c>
      <c r="B95" s="45">
        <v>122955</v>
      </c>
    </row>
    <row r="96" spans="1:2" x14ac:dyDescent="0.2">
      <c r="A96" s="44" t="s">
        <v>13</v>
      </c>
      <c r="B96" s="45">
        <v>127203</v>
      </c>
    </row>
    <row r="97" spans="1:2" x14ac:dyDescent="0.2">
      <c r="A97" s="44" t="s">
        <v>9</v>
      </c>
      <c r="B97" s="45">
        <v>255996</v>
      </c>
    </row>
    <row r="98" spans="1:2" x14ac:dyDescent="0.2">
      <c r="A98" s="44" t="s">
        <v>35</v>
      </c>
      <c r="B98" s="45">
        <v>861150</v>
      </c>
    </row>
    <row r="99" spans="1:2" x14ac:dyDescent="0.2">
      <c r="A99"/>
      <c r="B99"/>
    </row>
    <row r="100" spans="1:2" x14ac:dyDescent="0.2">
      <c r="A100"/>
      <c r="B100"/>
    </row>
    <row r="101" spans="1:2" x14ac:dyDescent="0.2">
      <c r="A101"/>
      <c r="B101"/>
    </row>
    <row r="102" spans="1:2" x14ac:dyDescent="0.2">
      <c r="A102"/>
      <c r="B102"/>
    </row>
    <row r="103" spans="1:2" x14ac:dyDescent="0.2">
      <c r="A103"/>
      <c r="B103"/>
    </row>
    <row r="104" spans="1:2" x14ac:dyDescent="0.2">
      <c r="A104"/>
      <c r="B104"/>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2605-6CF0-E94E-99BC-7961A5DBB0C5}">
  <dimension ref="B2:W14"/>
  <sheetViews>
    <sheetView showGridLines="0" tabSelected="1" workbookViewId="0">
      <selection activeCell="AC15" sqref="AC15"/>
    </sheetView>
  </sheetViews>
  <sheetFormatPr baseColWidth="10" defaultRowHeight="16" x14ac:dyDescent="0.2"/>
  <cols>
    <col min="1" max="1" width="3.5" style="5" customWidth="1"/>
    <col min="2" max="2" width="10.83203125" style="5"/>
    <col min="3" max="3" width="10.83203125" style="5" customWidth="1"/>
    <col min="4" max="5" width="10.83203125" style="5"/>
    <col min="6" max="7" width="6.83203125" style="5" customWidth="1"/>
    <col min="8" max="11" width="10.83203125" style="5"/>
    <col min="12" max="13" width="6.83203125" style="5" customWidth="1"/>
    <col min="14" max="17" width="10.83203125" style="5"/>
    <col min="18" max="19" width="6.83203125" style="5" customWidth="1"/>
    <col min="20" max="24" width="10.83203125" style="5"/>
    <col min="25" max="25" width="19.6640625" style="5" customWidth="1"/>
    <col min="26" max="16384" width="10.83203125" style="5"/>
  </cols>
  <sheetData>
    <row r="2" spans="2:23" x14ac:dyDescent="0.2">
      <c r="B2" s="47"/>
      <c r="C2" s="47"/>
      <c r="D2" s="47"/>
      <c r="E2" s="47"/>
      <c r="F2" s="47"/>
      <c r="G2" s="47"/>
      <c r="H2" s="47"/>
      <c r="I2" s="47"/>
      <c r="J2" s="47"/>
      <c r="K2" s="47"/>
      <c r="L2" s="47"/>
      <c r="M2" s="47"/>
      <c r="N2" s="47"/>
      <c r="O2" s="47"/>
      <c r="P2" s="47"/>
      <c r="Q2" s="47"/>
      <c r="R2" s="47"/>
      <c r="S2" s="47"/>
      <c r="T2" s="47"/>
      <c r="U2" s="47"/>
      <c r="V2" s="47"/>
      <c r="W2" s="47"/>
    </row>
    <row r="3" spans="2:23" x14ac:dyDescent="0.2">
      <c r="B3" s="47"/>
      <c r="C3" s="47"/>
      <c r="D3" s="47"/>
      <c r="E3" s="47"/>
      <c r="F3" s="47"/>
      <c r="G3" s="47"/>
      <c r="H3" s="47"/>
      <c r="I3" s="47"/>
      <c r="J3" s="47"/>
      <c r="K3" s="47"/>
      <c r="L3" s="47"/>
      <c r="M3" s="47"/>
      <c r="N3" s="47"/>
      <c r="O3" s="47"/>
      <c r="P3" s="47"/>
      <c r="Q3" s="47"/>
      <c r="R3" s="47"/>
      <c r="S3" s="47"/>
      <c r="T3" s="47"/>
      <c r="U3" s="47"/>
      <c r="V3" s="47"/>
      <c r="W3" s="47"/>
    </row>
    <row r="4" spans="2:23" x14ac:dyDescent="0.2">
      <c r="B4" s="47"/>
      <c r="C4" s="47"/>
      <c r="D4" s="47"/>
      <c r="E4" s="47"/>
      <c r="F4" s="47"/>
      <c r="G4" s="47"/>
      <c r="H4" s="47"/>
      <c r="I4" s="47"/>
      <c r="J4" s="47"/>
      <c r="K4" s="47"/>
      <c r="L4" s="47"/>
      <c r="M4" s="47"/>
      <c r="N4" s="47"/>
      <c r="O4" s="47"/>
      <c r="P4" s="47"/>
      <c r="Q4" s="47"/>
      <c r="R4" s="47"/>
      <c r="S4" s="47"/>
      <c r="T4" s="47"/>
      <c r="U4" s="47"/>
      <c r="V4" s="47"/>
      <c r="W4" s="47"/>
    </row>
    <row r="5" spans="2:23" x14ac:dyDescent="0.2">
      <c r="B5" s="47"/>
      <c r="C5" s="47"/>
      <c r="D5" s="47"/>
      <c r="E5" s="47"/>
      <c r="F5" s="47"/>
      <c r="G5" s="47"/>
      <c r="H5" s="47"/>
      <c r="I5" s="47"/>
      <c r="J5" s="47"/>
      <c r="K5" s="47"/>
      <c r="L5" s="47"/>
      <c r="M5" s="47"/>
      <c r="N5" s="47"/>
      <c r="O5" s="47"/>
      <c r="P5" s="47"/>
      <c r="Q5" s="47"/>
      <c r="R5" s="47"/>
      <c r="S5" s="47"/>
      <c r="T5" s="47"/>
      <c r="U5" s="47"/>
      <c r="V5" s="47"/>
      <c r="W5" s="47"/>
    </row>
    <row r="6" spans="2:23" x14ac:dyDescent="0.2">
      <c r="B6" s="47"/>
      <c r="C6" s="47"/>
      <c r="D6" s="47"/>
      <c r="E6" s="47"/>
      <c r="F6" s="47"/>
      <c r="G6" s="47"/>
      <c r="H6" s="47"/>
      <c r="I6" s="47"/>
      <c r="J6" s="47"/>
      <c r="K6" s="47"/>
      <c r="L6" s="47"/>
      <c r="M6" s="47"/>
      <c r="N6" s="47"/>
      <c r="O6" s="47"/>
      <c r="P6" s="47"/>
      <c r="Q6" s="47"/>
      <c r="R6" s="47"/>
      <c r="S6" s="47"/>
      <c r="T6" s="47"/>
      <c r="U6" s="47"/>
      <c r="V6" s="47"/>
      <c r="W6" s="47"/>
    </row>
    <row r="7" spans="2:23" x14ac:dyDescent="0.2">
      <c r="B7" s="47"/>
      <c r="C7" s="47"/>
      <c r="D7" s="47"/>
      <c r="E7" s="47"/>
      <c r="F7" s="47"/>
      <c r="G7" s="47"/>
      <c r="H7" s="47"/>
      <c r="I7" s="47"/>
      <c r="J7" s="47"/>
      <c r="K7" s="47"/>
      <c r="L7" s="47"/>
      <c r="M7" s="47"/>
      <c r="N7" s="47"/>
      <c r="O7" s="47"/>
      <c r="P7" s="47"/>
      <c r="Q7" s="47"/>
      <c r="R7" s="47"/>
      <c r="S7" s="47"/>
      <c r="T7" s="47"/>
      <c r="U7" s="47"/>
      <c r="V7" s="47"/>
      <c r="W7" s="47"/>
    </row>
    <row r="8" spans="2:23" x14ac:dyDescent="0.2">
      <c r="B8" s="47"/>
      <c r="C8" s="47"/>
      <c r="D8" s="47"/>
      <c r="E8" s="47"/>
      <c r="F8" s="47"/>
      <c r="G8" s="47"/>
      <c r="H8" s="47"/>
      <c r="I8" s="47"/>
      <c r="J8" s="47"/>
      <c r="K8" s="47"/>
      <c r="L8" s="47"/>
      <c r="M8" s="47"/>
      <c r="N8" s="47"/>
      <c r="O8" s="47"/>
      <c r="P8" s="47"/>
      <c r="Q8" s="47"/>
      <c r="R8" s="47"/>
      <c r="S8" s="47"/>
      <c r="T8" s="47"/>
      <c r="U8" s="47"/>
      <c r="V8" s="47"/>
      <c r="W8" s="47"/>
    </row>
    <row r="10" spans="2:23" ht="16" customHeight="1" x14ac:dyDescent="0.25">
      <c r="B10" s="61" t="s">
        <v>52</v>
      </c>
      <c r="C10" s="62"/>
      <c r="D10" s="62"/>
      <c r="E10" s="63"/>
      <c r="F10" s="50"/>
      <c r="G10" s="50"/>
      <c r="H10" s="61" t="s">
        <v>54</v>
      </c>
      <c r="I10" s="62"/>
      <c r="J10" s="62"/>
      <c r="K10" s="63"/>
      <c r="L10" s="50"/>
      <c r="M10" s="50"/>
      <c r="N10" s="61" t="s">
        <v>55</v>
      </c>
      <c r="O10" s="62"/>
      <c r="P10" s="62"/>
      <c r="Q10" s="63"/>
      <c r="R10" s="51"/>
      <c r="S10" s="50"/>
      <c r="T10" s="61" t="s">
        <v>53</v>
      </c>
      <c r="U10" s="62"/>
      <c r="V10" s="62"/>
      <c r="W10" s="63"/>
    </row>
    <row r="11" spans="2:23" ht="16" customHeight="1" x14ac:dyDescent="0.25">
      <c r="B11" s="64"/>
      <c r="C11" s="65"/>
      <c r="D11" s="65"/>
      <c r="E11" s="66"/>
      <c r="F11" s="50"/>
      <c r="G11" s="50"/>
      <c r="H11" s="64"/>
      <c r="I11" s="65"/>
      <c r="J11" s="65"/>
      <c r="K11" s="66"/>
      <c r="L11" s="50"/>
      <c r="M11" s="50"/>
      <c r="N11" s="64"/>
      <c r="O11" s="65"/>
      <c r="P11" s="65"/>
      <c r="Q11" s="66"/>
      <c r="R11" s="51"/>
      <c r="S11" s="50"/>
      <c r="T11" s="64"/>
      <c r="U11" s="65"/>
      <c r="V11" s="65"/>
      <c r="W11" s="66"/>
    </row>
    <row r="12" spans="2:23" ht="16" customHeight="1" x14ac:dyDescent="0.2">
      <c r="B12" s="52">
        <f>SUM('Updated Data'!F:F)</f>
        <v>2113710.3000000003</v>
      </c>
      <c r="C12" s="53"/>
      <c r="D12" s="53"/>
      <c r="E12" s="54"/>
      <c r="H12" s="52">
        <f>SUM('Updated Data'!D:D)</f>
        <v>3587170</v>
      </c>
      <c r="I12" s="53"/>
      <c r="J12" s="53"/>
      <c r="K12" s="54"/>
      <c r="N12" s="52">
        <f>SUM('Updated Data'!E:E)</f>
        <v>1473459.6999999997</v>
      </c>
      <c r="O12" s="53"/>
      <c r="P12" s="53"/>
      <c r="Q12" s="54"/>
      <c r="R12" s="49"/>
      <c r="T12" s="52">
        <f>SUM('Updated Data'!C:C)</f>
        <v>861150</v>
      </c>
      <c r="U12" s="53"/>
      <c r="V12" s="53"/>
      <c r="W12" s="54"/>
    </row>
    <row r="13" spans="2:23" ht="16" customHeight="1" x14ac:dyDescent="0.2">
      <c r="B13" s="55"/>
      <c r="C13" s="56"/>
      <c r="D13" s="56"/>
      <c r="E13" s="57"/>
      <c r="H13" s="55"/>
      <c r="I13" s="56"/>
      <c r="J13" s="56"/>
      <c r="K13" s="57"/>
      <c r="N13" s="55"/>
      <c r="O13" s="56"/>
      <c r="P13" s="56"/>
      <c r="Q13" s="57"/>
      <c r="R13" s="49"/>
      <c r="T13" s="55"/>
      <c r="U13" s="56"/>
      <c r="V13" s="56"/>
      <c r="W13" s="57"/>
    </row>
    <row r="14" spans="2:23" ht="16" customHeight="1" x14ac:dyDescent="0.2">
      <c r="B14" s="58"/>
      <c r="C14" s="59"/>
      <c r="D14" s="59"/>
      <c r="E14" s="60"/>
      <c r="H14" s="58"/>
      <c r="I14" s="59"/>
      <c r="J14" s="59"/>
      <c r="K14" s="60"/>
      <c r="N14" s="58"/>
      <c r="O14" s="59"/>
      <c r="P14" s="59"/>
      <c r="Q14" s="60"/>
      <c r="R14" s="49"/>
      <c r="T14" s="58"/>
      <c r="U14" s="59"/>
      <c r="V14" s="59"/>
      <c r="W14" s="60"/>
    </row>
  </sheetData>
  <dataConsolidate/>
  <mergeCells count="8">
    <mergeCell ref="B12:E14"/>
    <mergeCell ref="B10:E11"/>
    <mergeCell ref="T10:W11"/>
    <mergeCell ref="T12:W14"/>
    <mergeCell ref="H10:K11"/>
    <mergeCell ref="H12:K14"/>
    <mergeCell ref="N10:Q11"/>
    <mergeCell ref="N12:Q1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Updated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Gozde Barin</dc:creator>
  <cp:lastModifiedBy>Gozde Barin</cp:lastModifiedBy>
  <dcterms:created xsi:type="dcterms:W3CDTF">2023-04-30T18:53:37Z</dcterms:created>
  <dcterms:modified xsi:type="dcterms:W3CDTF">2023-05-01T18:15:50Z</dcterms:modified>
</cp:coreProperties>
</file>