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gabrielepicheo/Documents/Github/SEC_data_analysis/data/"/>
    </mc:Choice>
  </mc:AlternateContent>
  <xr:revisionPtr revIDLastSave="0" documentId="13_ncr:1_{CB90D151-C2E7-F343-BE88-23568DC97453}" xr6:coauthVersionLast="47" xr6:coauthVersionMax="47" xr10:uidLastSave="{00000000-0000-0000-0000-000000000000}"/>
  <bookViews>
    <workbookView xWindow="0" yWindow="860" windowWidth="12280" windowHeight="188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</calcChain>
</file>

<file path=xl/sharedStrings.xml><?xml version="1.0" encoding="utf-8"?>
<sst xmlns="http://schemas.openxmlformats.org/spreadsheetml/2006/main" count="322" uniqueCount="42">
  <si>
    <t>end</t>
  </si>
  <si>
    <t>Cash &amp; Cash Equivalent</t>
  </si>
  <si>
    <t>Accounts Payable</t>
  </si>
  <si>
    <t>Goodwill</t>
  </si>
  <si>
    <t>Intangible Assets (excl. goodwill)</t>
  </si>
  <si>
    <t>Marketable Securities Current</t>
  </si>
  <si>
    <t>Other Non Current Liabilities</t>
  </si>
  <si>
    <t>Property Plant and Equipment</t>
  </si>
  <si>
    <t>Retained Earnings or Accumulated Deficit</t>
  </si>
  <si>
    <t>Total Accounts Receivable</t>
  </si>
  <si>
    <t>Total Assets</t>
  </si>
  <si>
    <t>Total Current Assets</t>
  </si>
  <si>
    <t>Total Current Liabilities</t>
  </si>
  <si>
    <t>Total Inventory</t>
  </si>
  <si>
    <t>Total Liabilities</t>
  </si>
  <si>
    <t>Total Liabilities &amp; Stockholders Equity</t>
  </si>
  <si>
    <t>Total Stockholders Equity</t>
  </si>
  <si>
    <t>Current Debt</t>
  </si>
  <si>
    <t>Non Current Debts</t>
  </si>
  <si>
    <t>Operating Lease Liability Current</t>
  </si>
  <si>
    <t>Tax Payable</t>
  </si>
  <si>
    <t>Operating Lease Liability Non Current</t>
  </si>
  <si>
    <t>Prepaid Expenses</t>
  </si>
  <si>
    <t>Other Current Assets</t>
  </si>
  <si>
    <t>Marketable Securities Non Current</t>
  </si>
  <si>
    <t>Other Non Current Assets</t>
  </si>
  <si>
    <t>Total Non Current Assets</t>
  </si>
  <si>
    <t>Other Current Liabilities</t>
  </si>
  <si>
    <t>Total Non Current Liabilities</t>
  </si>
  <si>
    <t>Preferred Stock</t>
  </si>
  <si>
    <t>Accumulated other comprehensive income (loss)</t>
  </si>
  <si>
    <t>Minority interest</t>
  </si>
  <si>
    <t>cik</t>
  </si>
  <si>
    <t>entityName</t>
  </si>
  <si>
    <t>sic</t>
  </si>
  <si>
    <t>sicDescription</t>
  </si>
  <si>
    <t>tickers</t>
  </si>
  <si>
    <t>0001009829</t>
  </si>
  <si>
    <t>JAKKS Pacific, Inc.</t>
  </si>
  <si>
    <t>3944</t>
  </si>
  <si>
    <t>Games, Toys &amp; Children's Vehicles (No Dolls &amp; Bicycles)</t>
  </si>
  <si>
    <t>JAKK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</si>
</sst>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0" fontId="0" fillId="0" borderId="0" xfId="0" applyAlignment="1">
      <alignment wrapText="1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AK58" totalsRowShown="0" headerRowDxfId="5">
  <autoFilter ref="A1:AK58" xr:uid="{00000000-0009-0000-0100-000003000000}"/>
  <tableColumns count="37">
    <tableColumn id="1" xr3:uid="{00000000-0010-0000-0000-000001000000}" name="end"/>
    <tableColumn id="2" xr3:uid="{00000000-0010-0000-0000-000002000000}" name="Cash &amp; Cash Equivalent"/>
    <tableColumn id="3" xr3:uid="{00000000-0010-0000-0000-000003000000}" name="Accounts Payable"/>
    <tableColumn id="4" xr3:uid="{00000000-0010-0000-0000-000004000000}" name="Goodwill"/>
    <tableColumn id="5" xr3:uid="{00000000-0010-0000-0000-000005000000}" name="Intangible Assets (excl. goodwill)"/>
    <tableColumn id="6" xr3:uid="{00000000-0010-0000-0000-000006000000}" name="Marketable Securities Current"/>
    <tableColumn id="7" xr3:uid="{00000000-0010-0000-0000-000007000000}" name="Other Non Current Liabilities"/>
    <tableColumn id="8" xr3:uid="{00000000-0010-0000-0000-000008000000}" name="Property Plant and Equipment"/>
    <tableColumn id="9" xr3:uid="{00000000-0010-0000-0000-000009000000}" name="Retained Earnings or Accumulated Deficit"/>
    <tableColumn id="10" xr3:uid="{00000000-0010-0000-0000-00000A000000}" name="Total Accounts Receivable"/>
    <tableColumn id="11" xr3:uid="{00000000-0010-0000-0000-00000B000000}" name="Total Assets"/>
    <tableColumn id="12" xr3:uid="{00000000-0010-0000-0000-00000C000000}" name="Total Current Assets"/>
    <tableColumn id="13" xr3:uid="{00000000-0010-0000-0000-00000D000000}" name="Total Current Liabilities"/>
    <tableColumn id="14" xr3:uid="{00000000-0010-0000-0000-00000E000000}" name="Total Inventory"/>
    <tableColumn id="15" xr3:uid="{00000000-0010-0000-0000-00000F000000}" name="Total Liabilities"/>
    <tableColumn id="16" xr3:uid="{00000000-0010-0000-0000-000010000000}" name="Total Liabilities &amp; Stockholders Equity"/>
    <tableColumn id="17" xr3:uid="{00000000-0010-0000-0000-000011000000}" name="Total Stockholders Equity"/>
    <tableColumn id="18" xr3:uid="{00000000-0010-0000-0000-000012000000}" name="Current Debt"/>
    <tableColumn id="19" xr3:uid="{00000000-0010-0000-0000-000013000000}" name="Non Current Debts"/>
    <tableColumn id="20" xr3:uid="{00000000-0010-0000-0000-000014000000}" name="Operating Lease Liability Current"/>
    <tableColumn id="21" xr3:uid="{00000000-0010-0000-0000-000015000000}" name="Tax Payable"/>
    <tableColumn id="22" xr3:uid="{00000000-0010-0000-0000-000016000000}" name="Operating Lease Liability Non Current"/>
    <tableColumn id="23" xr3:uid="{00000000-0010-0000-0000-000017000000}" name="Prepaid Expenses"/>
    <tableColumn id="24" xr3:uid="{00000000-0010-0000-0000-000018000000}" name="Other Current Assets" dataDxfId="4">
      <calculatedColumnFormula>Table3[[#This Row],[Total Current Assets]]-(Table3[[#This Row],[Cash &amp; Cash Equivalent]]+Table3[[#This Row],[Marketable Securities Current]]+Table3[[#This Row],[Total Accounts Receivable]]+Table3[[#This Row],[Total Inventory]])</calculatedColumnFormula>
    </tableColumn>
    <tableColumn id="25" xr3:uid="{00000000-0010-0000-0000-000019000000}" name="Marketable Securities Non Current"/>
    <tableColumn id="26" xr3:uid="{00000000-0010-0000-0000-00001A000000}" name="Other Non Current Assets" dataDxfId="3">
      <calculatedColumnFormula>Table3[[#This Row],[Total Non Current Assets]]-(Table3[[#This Row],[Marketable Securities Non Current]]+Table3[[#This Row],[Property Plant and Equipment]]+Table3[[#This Row],[Intangible Assets (excl. goodwill)]]+Table3[[#This Row],[Goodwill]])</calculatedColumnFormula>
    </tableColumn>
    <tableColumn id="27" xr3:uid="{00000000-0010-0000-0000-00001B000000}" name="Total Non Current Assets" dataDxfId="2">
      <calculatedColumnFormula>Table3[[#This Row],[Total Assets]]-Table3[[#This Row],[Total Current Assets]]</calculatedColumnFormula>
    </tableColumn>
    <tableColumn id="28" xr3:uid="{00000000-0010-0000-0000-00001C000000}" name="Other Current Liabilities" dataDxfId="1">
      <calculatedColumnFormula>Table3[[#This Row],[Total Current Liabilities]]-(Table3[[#This Row],[Accounts Payable]]+Table3[[#This Row],[Tax Payable]]+Table3[[#This Row],[Current Debt]]+Table3[[#This Row],[Operating Lease Liability Current]])</calculatedColumnFormula>
    </tableColumn>
    <tableColumn id="29" xr3:uid="{00000000-0010-0000-0000-00001D000000}" name="Total Non Current Liabilities" dataDxfId="0">
      <calculatedColumnFormula>Table3[[#This Row],[Total Liabilities]]-Table3[[#This Row],[Total Current Liabilities]]</calculatedColumnFormula>
    </tableColumn>
    <tableColumn id="30" xr3:uid="{00000000-0010-0000-0000-00001E000000}" name="Preferred Stock"/>
    <tableColumn id="31" xr3:uid="{00000000-0010-0000-0000-00001F000000}" name="Accumulated other comprehensive income (loss)"/>
    <tableColumn id="32" xr3:uid="{00000000-0010-0000-0000-000020000000}" name="Minority interest"/>
    <tableColumn id="33" xr3:uid="{00000000-0010-0000-0000-000021000000}" name="cik"/>
    <tableColumn id="34" xr3:uid="{00000000-0010-0000-0000-000022000000}" name="entityName"/>
    <tableColumn id="35" xr3:uid="{00000000-0010-0000-0000-000023000000}" name="sic"/>
    <tableColumn id="36" xr3:uid="{00000000-0010-0000-0000-000024000000}" name="sicDescription"/>
    <tableColumn id="37" xr3:uid="{00000000-0010-0000-0000-000025000000}" name="ticker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8"/>
  <sheetViews>
    <sheetView tabSelected="1" topLeftCell="W1" workbookViewId="0">
      <selection activeCell="P18" sqref="P18"/>
    </sheetView>
  </sheetViews>
  <sheetFormatPr baseColWidth="10" defaultRowHeight="15" x14ac:dyDescent="0.2"/>
  <sheetData>
    <row r="1" spans="1:37" s="2" customFormat="1" ht="5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 x14ac:dyDescent="0.2">
      <c r="A2" s="1">
        <v>45199</v>
      </c>
      <c r="B2">
        <v>96.251999999999995</v>
      </c>
      <c r="C2">
        <v>94.409000000000006</v>
      </c>
      <c r="D2">
        <v>35.082999999999998</v>
      </c>
      <c r="G2">
        <f>Table3[[#This Row],[Total Non Current Liabilities]]</f>
        <v>54.613</v>
      </c>
      <c r="H2">
        <v>119.143</v>
      </c>
      <c r="I2">
        <v>-62.744</v>
      </c>
      <c r="J2">
        <v>206.751</v>
      </c>
      <c r="K2">
        <v>514.28099999999995</v>
      </c>
      <c r="L2">
        <v>378.75099999999998</v>
      </c>
      <c r="M2">
        <v>255.34399999999999</v>
      </c>
      <c r="N2">
        <v>68.831999999999994</v>
      </c>
      <c r="O2">
        <v>309.95699999999999</v>
      </c>
      <c r="P2">
        <v>514.28099999999995</v>
      </c>
      <c r="Q2">
        <v>198.71600000000001</v>
      </c>
      <c r="T2">
        <v>6.415</v>
      </c>
      <c r="U2">
        <v>17.422000000000001</v>
      </c>
      <c r="V2">
        <v>19.283000000000001</v>
      </c>
      <c r="W2">
        <v>1.9279999999999999</v>
      </c>
      <c r="X2">
        <f>Table3[[#This Row],[Total Current Assets]]-(Table3[[#This Row],[Cash &amp; Cash Equivalent]]+Table3[[#This Row],[Marketable Securities Current]]+Table3[[#This Row],[Total Accounts Receivable]]+Table3[[#This Row],[Total Inventory]])</f>
        <v>6.9159999999999968</v>
      </c>
      <c r="Z2">
        <f>Table3[[#This Row],[Total Non Current Assets]]-(Table3[[#This Row],[Marketable Securities Non Current]]+Table3[[#This Row],[Property Plant and Equipment]]+Table3[[#This Row],[Intangible Assets (excl. goodwill)]]+Table3[[#This Row],[Goodwill]])</f>
        <v>-18.696000000000026</v>
      </c>
      <c r="AA2">
        <f>Table3[[#This Row],[Total Assets]]-Table3[[#This Row],[Total Current Assets]]</f>
        <v>135.52999999999997</v>
      </c>
      <c r="AB2">
        <f>Table3[[#This Row],[Total Current Liabilities]]-(Table3[[#This Row],[Accounts Payable]]+Table3[[#This Row],[Tax Payable]]+Table3[[#This Row],[Current Debt]]+Table3[[#This Row],[Operating Lease Liability Current]])</f>
        <v>137.09799999999998</v>
      </c>
      <c r="AC2">
        <f>Table3[[#This Row],[Total Liabilities]]-Table3[[#This Row],[Total Current Liabilities]]</f>
        <v>54.613</v>
      </c>
      <c r="AG2" t="s">
        <v>37</v>
      </c>
      <c r="AH2" t="s">
        <v>38</v>
      </c>
      <c r="AI2" t="s">
        <v>39</v>
      </c>
      <c r="AJ2" t="s">
        <v>40</v>
      </c>
      <c r="AK2" t="s">
        <v>41</v>
      </c>
    </row>
    <row r="3" spans="1:37" x14ac:dyDescent="0.2">
      <c r="A3" s="1">
        <v>45107</v>
      </c>
      <c r="B3">
        <v>32.228000000000002</v>
      </c>
      <c r="C3">
        <v>57.768000000000001</v>
      </c>
      <c r="D3">
        <v>35.082999999999998</v>
      </c>
      <c r="H3">
        <v>117.47199999999999</v>
      </c>
      <c r="I3">
        <v>-110.876</v>
      </c>
      <c r="J3">
        <v>132.47900000000001</v>
      </c>
      <c r="K3">
        <v>368.94099999999997</v>
      </c>
      <c r="L3">
        <v>241.196</v>
      </c>
      <c r="M3">
        <v>175.71299999999999</v>
      </c>
      <c r="N3">
        <v>65.058999999999997</v>
      </c>
      <c r="O3">
        <v>212.697</v>
      </c>
      <c r="P3">
        <v>368.94099999999997</v>
      </c>
      <c r="Q3">
        <v>151.01400000000001</v>
      </c>
      <c r="T3">
        <v>9.2260000000000009</v>
      </c>
      <c r="U3">
        <v>5.8079999999999998</v>
      </c>
      <c r="V3">
        <v>6.22</v>
      </c>
      <c r="W3">
        <v>4.4269999999999996</v>
      </c>
      <c r="X3">
        <f>Table3[[#This Row],[Total Current Assets]]-(Table3[[#This Row],[Cash &amp; Cash Equivalent]]+Table3[[#This Row],[Marketable Securities Current]]+Table3[[#This Row],[Total Accounts Receivable]]+Table3[[#This Row],[Total Inventory]])</f>
        <v>11.429999999999978</v>
      </c>
      <c r="Z3">
        <f>Table3[[#This Row],[Total Non Current Assets]]-(Table3[[#This Row],[Marketable Securities Non Current]]+Table3[[#This Row],[Property Plant and Equipment]]+Table3[[#This Row],[Intangible Assets (excl. goodwill)]]+Table3[[#This Row],[Goodwill]])</f>
        <v>-24.810000000000031</v>
      </c>
      <c r="AA3">
        <f>Table3[[#This Row],[Total Assets]]-Table3[[#This Row],[Total Current Assets]]</f>
        <v>127.74499999999998</v>
      </c>
      <c r="AB3">
        <f>Table3[[#This Row],[Total Current Liabilities]]-(Table3[[#This Row],[Accounts Payable]]+Table3[[#This Row],[Tax Payable]]+Table3[[#This Row],[Current Debt]]+Table3[[#This Row],[Operating Lease Liability Current]])</f>
        <v>102.91099999999999</v>
      </c>
      <c r="AC3">
        <f>Table3[[#This Row],[Total Liabilities]]-Table3[[#This Row],[Total Current Liabilities]]</f>
        <v>36.984000000000009</v>
      </c>
      <c r="AG3" t="s">
        <v>37</v>
      </c>
      <c r="AH3" t="s">
        <v>38</v>
      </c>
      <c r="AI3" t="s">
        <v>39</v>
      </c>
      <c r="AJ3" t="s">
        <v>40</v>
      </c>
      <c r="AK3" t="s">
        <v>41</v>
      </c>
    </row>
    <row r="4" spans="1:37" x14ac:dyDescent="0.2">
      <c r="A4" s="1">
        <v>45016</v>
      </c>
      <c r="B4">
        <v>38.103000000000002</v>
      </c>
      <c r="C4">
        <v>27.713999999999999</v>
      </c>
      <c r="D4">
        <v>35.082999999999998</v>
      </c>
      <c r="H4">
        <v>114.098</v>
      </c>
      <c r="I4">
        <v>-117.331</v>
      </c>
      <c r="J4">
        <v>85.171000000000006</v>
      </c>
      <c r="K4">
        <v>329.38600000000002</v>
      </c>
      <c r="L4">
        <v>200.309</v>
      </c>
      <c r="M4">
        <v>122.533</v>
      </c>
      <c r="N4">
        <v>63.988</v>
      </c>
      <c r="O4">
        <v>182.309</v>
      </c>
      <c r="P4">
        <v>329.38600000000002</v>
      </c>
      <c r="Q4">
        <v>142.22</v>
      </c>
      <c r="T4">
        <v>10.009</v>
      </c>
      <c r="U4">
        <v>6.2409999999999997</v>
      </c>
      <c r="V4">
        <v>8.0950000000000006</v>
      </c>
      <c r="W4">
        <v>4.4820000000000002</v>
      </c>
      <c r="X4">
        <f>Table3[[#This Row],[Total Current Assets]]-(Table3[[#This Row],[Cash &amp; Cash Equivalent]]+Table3[[#This Row],[Marketable Securities Current]]+Table3[[#This Row],[Total Accounts Receivable]]+Table3[[#This Row],[Total Inventory]])</f>
        <v>13.046999999999997</v>
      </c>
      <c r="Z4">
        <f>Table3[[#This Row],[Total Non Current Assets]]-(Table3[[#This Row],[Marketable Securities Non Current]]+Table3[[#This Row],[Property Plant and Equipment]]+Table3[[#This Row],[Intangible Assets (excl. goodwill)]]+Table3[[#This Row],[Goodwill]])</f>
        <v>-20.103999999999957</v>
      </c>
      <c r="AA4">
        <f>Table3[[#This Row],[Total Assets]]-Table3[[#This Row],[Total Current Assets]]</f>
        <v>129.07700000000003</v>
      </c>
      <c r="AB4">
        <f>Table3[[#This Row],[Total Current Liabilities]]-(Table3[[#This Row],[Accounts Payable]]+Table3[[#This Row],[Tax Payable]]+Table3[[#This Row],[Current Debt]]+Table3[[#This Row],[Operating Lease Liability Current]])</f>
        <v>78.569000000000003</v>
      </c>
      <c r="AC4">
        <f>Table3[[#This Row],[Total Liabilities]]-Table3[[#This Row],[Total Current Liabilities]]</f>
        <v>59.775999999999996</v>
      </c>
      <c r="AG4" t="s">
        <v>37</v>
      </c>
      <c r="AH4" t="s">
        <v>38</v>
      </c>
      <c r="AI4" t="s">
        <v>39</v>
      </c>
      <c r="AJ4" t="s">
        <v>40</v>
      </c>
      <c r="AK4" t="s">
        <v>41</v>
      </c>
    </row>
    <row r="5" spans="1:37" x14ac:dyDescent="0.2">
      <c r="A5" s="1">
        <v>44926</v>
      </c>
      <c r="B5">
        <v>85.296999999999997</v>
      </c>
      <c r="C5">
        <v>33.686999999999998</v>
      </c>
      <c r="D5">
        <v>35.082999999999998</v>
      </c>
      <c r="H5">
        <v>113.714</v>
      </c>
      <c r="I5">
        <v>-112.018</v>
      </c>
      <c r="J5">
        <v>102.771</v>
      </c>
      <c r="K5">
        <v>405.34199999999998</v>
      </c>
      <c r="L5">
        <v>275.21100000000001</v>
      </c>
      <c r="M5">
        <v>177.822</v>
      </c>
      <c r="N5">
        <v>80.619</v>
      </c>
      <c r="O5">
        <v>254.154</v>
      </c>
      <c r="P5">
        <v>405.34199999999998</v>
      </c>
      <c r="Q5">
        <v>146.69800000000001</v>
      </c>
      <c r="T5">
        <v>10.746</v>
      </c>
      <c r="U5">
        <v>8.1649999999999991</v>
      </c>
      <c r="V5">
        <v>9.8629999999999995</v>
      </c>
      <c r="W5">
        <v>0.99399999999999999</v>
      </c>
      <c r="X5">
        <f>Table3[[#This Row],[Total Current Assets]]-(Table3[[#This Row],[Cash &amp; Cash Equivalent]]+Table3[[#This Row],[Marketable Securities Current]]+Table3[[#This Row],[Total Accounts Receivable]]+Table3[[#This Row],[Total Inventory]])</f>
        <v>6.5240000000000009</v>
      </c>
      <c r="Z5">
        <f>Table3[[#This Row],[Total Non Current Assets]]-(Table3[[#This Row],[Marketable Securities Non Current]]+Table3[[#This Row],[Property Plant and Equipment]]+Table3[[#This Row],[Intangible Assets (excl. goodwill)]]+Table3[[#This Row],[Goodwill]])</f>
        <v>-18.666000000000025</v>
      </c>
      <c r="AA5">
        <f>Table3[[#This Row],[Total Assets]]-Table3[[#This Row],[Total Current Assets]]</f>
        <v>130.13099999999997</v>
      </c>
      <c r="AB5">
        <f>Table3[[#This Row],[Total Current Liabilities]]-(Table3[[#This Row],[Accounts Payable]]+Table3[[#This Row],[Tax Payable]]+Table3[[#This Row],[Current Debt]]+Table3[[#This Row],[Operating Lease Liability Current]])</f>
        <v>125.224</v>
      </c>
      <c r="AC5">
        <f>Table3[[#This Row],[Total Liabilities]]-Table3[[#This Row],[Total Current Liabilities]]</f>
        <v>76.331999999999994</v>
      </c>
      <c r="AG5" t="s">
        <v>37</v>
      </c>
      <c r="AH5" t="s">
        <v>38</v>
      </c>
      <c r="AI5" t="s">
        <v>39</v>
      </c>
      <c r="AJ5" t="s">
        <v>40</v>
      </c>
      <c r="AK5" t="s">
        <v>41</v>
      </c>
    </row>
    <row r="6" spans="1:37" x14ac:dyDescent="0.2">
      <c r="A6" s="1">
        <v>44834</v>
      </c>
      <c r="B6">
        <v>76.418000000000006</v>
      </c>
      <c r="C6">
        <v>77.126000000000005</v>
      </c>
      <c r="D6">
        <v>35.082999999999998</v>
      </c>
      <c r="H6">
        <v>113.145</v>
      </c>
      <c r="I6">
        <v>-149.98699999999999</v>
      </c>
      <c r="J6">
        <v>204.85599999999999</v>
      </c>
      <c r="K6">
        <v>477.11399999999998</v>
      </c>
      <c r="L6">
        <v>401.74700000000001</v>
      </c>
      <c r="M6">
        <v>265.44</v>
      </c>
      <c r="N6">
        <v>109.17100000000001</v>
      </c>
      <c r="O6">
        <v>366.65600000000001</v>
      </c>
      <c r="P6">
        <v>477.11399999999998</v>
      </c>
      <c r="Q6">
        <v>106.33</v>
      </c>
      <c r="T6">
        <v>10.515000000000001</v>
      </c>
      <c r="U6">
        <v>14.084</v>
      </c>
      <c r="V6">
        <v>12.555</v>
      </c>
      <c r="W6">
        <v>5.0140000000000002</v>
      </c>
      <c r="X6">
        <f>Table3[[#This Row],[Total Current Assets]]-(Table3[[#This Row],[Cash &amp; Cash Equivalent]]+Table3[[#This Row],[Marketable Securities Current]]+Table3[[#This Row],[Total Accounts Receivable]]+Table3[[#This Row],[Total Inventory]])</f>
        <v>11.302000000000021</v>
      </c>
      <c r="Z6">
        <f>Table3[[#This Row],[Total Non Current Assets]]-(Table3[[#This Row],[Marketable Securities Non Current]]+Table3[[#This Row],[Property Plant and Equipment]]+Table3[[#This Row],[Intangible Assets (excl. goodwill)]]+Table3[[#This Row],[Goodwill]])</f>
        <v>-72.861000000000047</v>
      </c>
      <c r="AA6">
        <f>Table3[[#This Row],[Total Assets]]-Table3[[#This Row],[Total Current Assets]]</f>
        <v>75.366999999999962</v>
      </c>
      <c r="AB6">
        <f>Table3[[#This Row],[Total Current Liabilities]]-(Table3[[#This Row],[Accounts Payable]]+Table3[[#This Row],[Tax Payable]]+Table3[[#This Row],[Current Debt]]+Table3[[#This Row],[Operating Lease Liability Current]])</f>
        <v>163.71499999999997</v>
      </c>
      <c r="AC6">
        <f>Table3[[#This Row],[Total Liabilities]]-Table3[[#This Row],[Total Current Liabilities]]</f>
        <v>101.21600000000001</v>
      </c>
      <c r="AG6" t="s">
        <v>37</v>
      </c>
      <c r="AH6" t="s">
        <v>38</v>
      </c>
      <c r="AI6" t="s">
        <v>39</v>
      </c>
      <c r="AJ6" t="s">
        <v>40</v>
      </c>
      <c r="AK6" t="s">
        <v>41</v>
      </c>
    </row>
    <row r="7" spans="1:37" x14ac:dyDescent="0.2">
      <c r="A7" s="1">
        <v>44742</v>
      </c>
      <c r="B7">
        <v>62.283000000000001</v>
      </c>
      <c r="C7">
        <v>86.66</v>
      </c>
      <c r="D7">
        <v>35.082999999999998</v>
      </c>
      <c r="H7">
        <v>110.02500000000001</v>
      </c>
      <c r="I7">
        <v>-180.68</v>
      </c>
      <c r="J7">
        <v>164.02</v>
      </c>
      <c r="K7">
        <v>443.637</v>
      </c>
      <c r="L7">
        <v>364.488</v>
      </c>
      <c r="M7">
        <v>247.77500000000001</v>
      </c>
      <c r="N7">
        <v>123.666</v>
      </c>
      <c r="O7">
        <v>361.798</v>
      </c>
      <c r="P7">
        <v>443.637</v>
      </c>
      <c r="Q7">
        <v>78.067999999999998</v>
      </c>
      <c r="T7">
        <v>10.239000000000001</v>
      </c>
      <c r="U7">
        <v>2.3330000000000002</v>
      </c>
      <c r="V7">
        <v>15.406000000000001</v>
      </c>
      <c r="W7">
        <v>7.3280000000000003</v>
      </c>
      <c r="X7">
        <f>Table3[[#This Row],[Total Current Assets]]-(Table3[[#This Row],[Cash &amp; Cash Equivalent]]+Table3[[#This Row],[Marketable Securities Current]]+Table3[[#This Row],[Total Accounts Receivable]]+Table3[[#This Row],[Total Inventory]])</f>
        <v>14.519000000000005</v>
      </c>
      <c r="Z7">
        <f>Table3[[#This Row],[Total Non Current Assets]]-(Table3[[#This Row],[Marketable Securities Non Current]]+Table3[[#This Row],[Property Plant and Equipment]]+Table3[[#This Row],[Intangible Assets (excl. goodwill)]]+Table3[[#This Row],[Goodwill]])</f>
        <v>-65.959000000000003</v>
      </c>
      <c r="AA7">
        <f>Table3[[#This Row],[Total Assets]]-Table3[[#This Row],[Total Current Assets]]</f>
        <v>79.149000000000001</v>
      </c>
      <c r="AB7">
        <f>Table3[[#This Row],[Total Current Liabilities]]-(Table3[[#This Row],[Accounts Payable]]+Table3[[#This Row],[Tax Payable]]+Table3[[#This Row],[Current Debt]]+Table3[[#This Row],[Operating Lease Liability Current]])</f>
        <v>148.54300000000001</v>
      </c>
      <c r="AC7">
        <f>Table3[[#This Row],[Total Liabilities]]-Table3[[#This Row],[Total Current Liabilities]]</f>
        <v>114.023</v>
      </c>
      <c r="AG7" t="s">
        <v>37</v>
      </c>
      <c r="AH7" t="s">
        <v>38</v>
      </c>
      <c r="AI7" t="s">
        <v>39</v>
      </c>
      <c r="AJ7" t="s">
        <v>40</v>
      </c>
      <c r="AK7" t="s">
        <v>41</v>
      </c>
    </row>
    <row r="8" spans="1:37" x14ac:dyDescent="0.2">
      <c r="A8" s="1">
        <v>44651</v>
      </c>
      <c r="B8">
        <v>39.225000000000001</v>
      </c>
      <c r="C8">
        <v>36.439</v>
      </c>
      <c r="D8">
        <v>35.082999999999998</v>
      </c>
      <c r="H8">
        <v>105.429</v>
      </c>
      <c r="I8">
        <v>-207.24</v>
      </c>
      <c r="J8">
        <v>103.73</v>
      </c>
      <c r="K8">
        <v>315.76900000000001</v>
      </c>
      <c r="L8">
        <v>245.673</v>
      </c>
      <c r="M8">
        <v>136.61500000000001</v>
      </c>
      <c r="N8">
        <v>85.305999999999997</v>
      </c>
      <c r="O8">
        <v>259.14100000000002</v>
      </c>
      <c r="P8">
        <v>315.76900000000001</v>
      </c>
      <c r="Q8">
        <v>53.207999999999998</v>
      </c>
      <c r="T8">
        <v>11.013999999999999</v>
      </c>
      <c r="U8">
        <v>1.2050000000000001</v>
      </c>
      <c r="V8">
        <v>7.399</v>
      </c>
      <c r="W8">
        <v>6.78</v>
      </c>
      <c r="X8">
        <f>Table3[[#This Row],[Total Current Assets]]-(Table3[[#This Row],[Cash &amp; Cash Equivalent]]+Table3[[#This Row],[Marketable Securities Current]]+Table3[[#This Row],[Total Accounts Receivable]]+Table3[[#This Row],[Total Inventory]])</f>
        <v>17.411999999999978</v>
      </c>
      <c r="Z8">
        <f>Table3[[#This Row],[Total Non Current Assets]]-(Table3[[#This Row],[Marketable Securities Non Current]]+Table3[[#This Row],[Property Plant and Equipment]]+Table3[[#This Row],[Intangible Assets (excl. goodwill)]]+Table3[[#This Row],[Goodwill]])</f>
        <v>-70.415999999999997</v>
      </c>
      <c r="AA8">
        <f>Table3[[#This Row],[Total Assets]]-Table3[[#This Row],[Total Current Assets]]</f>
        <v>70.096000000000004</v>
      </c>
      <c r="AB8">
        <f>Table3[[#This Row],[Total Current Liabilities]]-(Table3[[#This Row],[Accounts Payable]]+Table3[[#This Row],[Tax Payable]]+Table3[[#This Row],[Current Debt]]+Table3[[#This Row],[Operating Lease Liability Current]])</f>
        <v>87.957000000000008</v>
      </c>
      <c r="AC8">
        <f>Table3[[#This Row],[Total Liabilities]]-Table3[[#This Row],[Total Current Liabilities]]</f>
        <v>122.52600000000001</v>
      </c>
      <c r="AG8" t="s">
        <v>37</v>
      </c>
      <c r="AH8" t="s">
        <v>38</v>
      </c>
      <c r="AI8" t="s">
        <v>39</v>
      </c>
      <c r="AJ8" t="s">
        <v>40</v>
      </c>
      <c r="AK8" t="s">
        <v>41</v>
      </c>
    </row>
    <row r="9" spans="1:37" x14ac:dyDescent="0.2">
      <c r="A9" s="1">
        <v>44561</v>
      </c>
      <c r="B9">
        <v>44.521000000000001</v>
      </c>
      <c r="C9">
        <v>50.237000000000002</v>
      </c>
      <c r="D9">
        <v>35.082999999999998</v>
      </c>
      <c r="H9">
        <v>103.102</v>
      </c>
      <c r="I9">
        <v>-203.43100000000001</v>
      </c>
      <c r="J9">
        <v>147.39400000000001</v>
      </c>
      <c r="K9">
        <v>357.04700000000003</v>
      </c>
      <c r="L9">
        <v>287.55700000000002</v>
      </c>
      <c r="M9">
        <v>173.072</v>
      </c>
      <c r="N9">
        <v>83.953999999999994</v>
      </c>
      <c r="O9">
        <v>296.07400000000001</v>
      </c>
      <c r="P9">
        <v>357.04700000000003</v>
      </c>
      <c r="Q9">
        <v>57.899000000000001</v>
      </c>
      <c r="T9">
        <v>10.477</v>
      </c>
      <c r="U9">
        <v>1.004</v>
      </c>
      <c r="V9">
        <v>8.0389999999999997</v>
      </c>
      <c r="W9">
        <v>4.1509999999999998</v>
      </c>
      <c r="X9">
        <f>Table3[[#This Row],[Total Current Assets]]-(Table3[[#This Row],[Cash &amp; Cash Equivalent]]+Table3[[#This Row],[Marketable Securities Current]]+Table3[[#This Row],[Total Accounts Receivable]]+Table3[[#This Row],[Total Inventory]])</f>
        <v>11.687999999999988</v>
      </c>
      <c r="Z9">
        <f>Table3[[#This Row],[Total Non Current Assets]]-(Table3[[#This Row],[Marketable Securities Non Current]]+Table3[[#This Row],[Property Plant and Equipment]]+Table3[[#This Row],[Intangible Assets (excl. goodwill)]]+Table3[[#This Row],[Goodwill]])</f>
        <v>-68.694999999999993</v>
      </c>
      <c r="AA9">
        <f>Table3[[#This Row],[Total Assets]]-Table3[[#This Row],[Total Current Assets]]</f>
        <v>69.490000000000009</v>
      </c>
      <c r="AB9">
        <f>Table3[[#This Row],[Total Current Liabilities]]-(Table3[[#This Row],[Accounts Payable]]+Table3[[#This Row],[Tax Payable]]+Table3[[#This Row],[Current Debt]]+Table3[[#This Row],[Operating Lease Liability Current]])</f>
        <v>111.354</v>
      </c>
      <c r="AC9">
        <f>Table3[[#This Row],[Total Liabilities]]-Table3[[#This Row],[Total Current Liabilities]]</f>
        <v>123.00200000000001</v>
      </c>
      <c r="AG9" t="s">
        <v>37</v>
      </c>
      <c r="AH9" t="s">
        <v>38</v>
      </c>
      <c r="AI9" t="s">
        <v>39</v>
      </c>
      <c r="AJ9" t="s">
        <v>40</v>
      </c>
      <c r="AK9" t="s">
        <v>41</v>
      </c>
    </row>
    <row r="10" spans="1:37" x14ac:dyDescent="0.2">
      <c r="A10" s="1">
        <v>44469</v>
      </c>
      <c r="B10">
        <v>25.896999999999998</v>
      </c>
      <c r="C10">
        <v>105.271</v>
      </c>
      <c r="D10">
        <v>35.082999999999998</v>
      </c>
      <c r="G10">
        <v>17.074999999999999</v>
      </c>
      <c r="H10">
        <v>102.09699999999999</v>
      </c>
      <c r="I10">
        <v>-200.25899999999999</v>
      </c>
      <c r="J10">
        <v>209.19</v>
      </c>
      <c r="K10">
        <v>409.108</v>
      </c>
      <c r="L10">
        <v>338.06099999999998</v>
      </c>
      <c r="M10">
        <v>224.09800000000001</v>
      </c>
      <c r="N10">
        <v>89.796000000000006</v>
      </c>
      <c r="O10">
        <v>345.35399999999998</v>
      </c>
      <c r="P10">
        <v>409.108</v>
      </c>
      <c r="Q10">
        <v>61.021000000000001</v>
      </c>
      <c r="T10">
        <v>10.407</v>
      </c>
      <c r="U10">
        <v>0.63500000000000001</v>
      </c>
      <c r="V10">
        <v>9.9469999999999992</v>
      </c>
      <c r="W10">
        <v>4.1840000000000002</v>
      </c>
      <c r="X10">
        <f>Table3[[#This Row],[Total Current Assets]]-(Table3[[#This Row],[Cash &amp; Cash Equivalent]]+Table3[[#This Row],[Marketable Securities Current]]+Table3[[#This Row],[Total Accounts Receivable]]+Table3[[#This Row],[Total Inventory]])</f>
        <v>13.177999999999997</v>
      </c>
      <c r="Z10">
        <f>Table3[[#This Row],[Total Non Current Assets]]-(Table3[[#This Row],[Marketable Securities Non Current]]+Table3[[#This Row],[Property Plant and Equipment]]+Table3[[#This Row],[Intangible Assets (excl. goodwill)]]+Table3[[#This Row],[Goodwill]])</f>
        <v>-66.132999999999981</v>
      </c>
      <c r="AA10">
        <f>Table3[[#This Row],[Total Assets]]-Table3[[#This Row],[Total Current Assets]]</f>
        <v>71.047000000000025</v>
      </c>
      <c r="AB10">
        <f>Table3[[#This Row],[Total Current Liabilities]]-(Table3[[#This Row],[Accounts Payable]]+Table3[[#This Row],[Tax Payable]]+Table3[[#This Row],[Current Debt]]+Table3[[#This Row],[Operating Lease Liability Current]])</f>
        <v>107.78500000000001</v>
      </c>
      <c r="AC10">
        <f>Table3[[#This Row],[Total Liabilities]]-Table3[[#This Row],[Total Current Liabilities]]</f>
        <v>121.25599999999997</v>
      </c>
      <c r="AG10" t="s">
        <v>37</v>
      </c>
      <c r="AH10" t="s">
        <v>38</v>
      </c>
      <c r="AI10" t="s">
        <v>39</v>
      </c>
      <c r="AJ10" t="s">
        <v>40</v>
      </c>
      <c r="AK10" t="s">
        <v>41</v>
      </c>
    </row>
    <row r="11" spans="1:37" x14ac:dyDescent="0.2">
      <c r="A11" s="1">
        <v>44377</v>
      </c>
      <c r="B11">
        <v>37.511000000000003</v>
      </c>
      <c r="C11">
        <v>68.808999999999997</v>
      </c>
      <c r="D11">
        <v>35.082999999999998</v>
      </c>
      <c r="G11">
        <v>16.975999999999999</v>
      </c>
      <c r="H11">
        <v>99.986000000000004</v>
      </c>
      <c r="I11">
        <v>-236.59299999999999</v>
      </c>
      <c r="J11">
        <v>107.898</v>
      </c>
      <c r="K11">
        <v>315.13099999999997</v>
      </c>
      <c r="L11">
        <v>239.31399999999999</v>
      </c>
      <c r="M11">
        <v>193.44399999999999</v>
      </c>
      <c r="N11">
        <v>60.58</v>
      </c>
      <c r="O11">
        <v>318.76900000000001</v>
      </c>
      <c r="P11">
        <v>315.13099999999997</v>
      </c>
      <c r="Q11">
        <v>-6.0350000000000001</v>
      </c>
      <c r="T11">
        <v>10.481</v>
      </c>
      <c r="U11">
        <v>0.70299999999999996</v>
      </c>
      <c r="V11">
        <v>12.276</v>
      </c>
      <c r="W11">
        <v>5.3289999999999997</v>
      </c>
      <c r="X11">
        <f>Table3[[#This Row],[Total Current Assets]]-(Table3[[#This Row],[Cash &amp; Cash Equivalent]]+Table3[[#This Row],[Marketable Securities Current]]+Table3[[#This Row],[Total Accounts Receivable]]+Table3[[#This Row],[Total Inventory]])</f>
        <v>33.325000000000017</v>
      </c>
      <c r="Z11">
        <f>Table3[[#This Row],[Total Non Current Assets]]-(Table3[[#This Row],[Marketable Securities Non Current]]+Table3[[#This Row],[Property Plant and Equipment]]+Table3[[#This Row],[Intangible Assets (excl. goodwill)]]+Table3[[#This Row],[Goodwill]])</f>
        <v>-59.252000000000038</v>
      </c>
      <c r="AA11">
        <f>Table3[[#This Row],[Total Assets]]-Table3[[#This Row],[Total Current Assets]]</f>
        <v>75.816999999999979</v>
      </c>
      <c r="AB11">
        <f>Table3[[#This Row],[Total Current Liabilities]]-(Table3[[#This Row],[Accounts Payable]]+Table3[[#This Row],[Tax Payable]]+Table3[[#This Row],[Current Debt]]+Table3[[#This Row],[Operating Lease Liability Current]])</f>
        <v>113.45099999999999</v>
      </c>
      <c r="AC11">
        <f>Table3[[#This Row],[Total Liabilities]]-Table3[[#This Row],[Total Current Liabilities]]</f>
        <v>125.32500000000002</v>
      </c>
      <c r="AG11" t="s">
        <v>37</v>
      </c>
      <c r="AH11" t="s">
        <v>38</v>
      </c>
      <c r="AI11" t="s">
        <v>39</v>
      </c>
      <c r="AJ11" t="s">
        <v>40</v>
      </c>
      <c r="AK11" t="s">
        <v>41</v>
      </c>
    </row>
    <row r="12" spans="1:37" x14ac:dyDescent="0.2">
      <c r="A12" s="1">
        <v>44286</v>
      </c>
      <c r="B12">
        <v>80.406000000000006</v>
      </c>
      <c r="C12">
        <v>31.306999999999999</v>
      </c>
      <c r="D12">
        <v>35.082999999999998</v>
      </c>
      <c r="G12">
        <v>15.438000000000001</v>
      </c>
      <c r="H12">
        <v>96.262</v>
      </c>
      <c r="I12">
        <v>-221.50899999999999</v>
      </c>
      <c r="J12">
        <v>79.656999999999996</v>
      </c>
      <c r="K12">
        <v>298.40499999999997</v>
      </c>
      <c r="L12">
        <v>223.84899999999999</v>
      </c>
      <c r="M12">
        <v>116.044</v>
      </c>
      <c r="N12">
        <v>36.652999999999999</v>
      </c>
      <c r="O12">
        <v>301.98700000000002</v>
      </c>
      <c r="P12">
        <v>298.40499999999997</v>
      </c>
      <c r="Q12">
        <v>-5.6479999999999997</v>
      </c>
      <c r="T12">
        <v>10.109</v>
      </c>
      <c r="U12">
        <v>0.17499999999999999</v>
      </c>
      <c r="V12">
        <v>14.475</v>
      </c>
      <c r="W12">
        <v>5.0469999999999997</v>
      </c>
      <c r="X12">
        <f>Table3[[#This Row],[Total Current Assets]]-(Table3[[#This Row],[Cash &amp; Cash Equivalent]]+Table3[[#This Row],[Marketable Securities Current]]+Table3[[#This Row],[Total Accounts Receivable]]+Table3[[#This Row],[Total Inventory]])</f>
        <v>27.13300000000001</v>
      </c>
      <c r="Z12">
        <f>Table3[[#This Row],[Total Non Current Assets]]-(Table3[[#This Row],[Marketable Securities Non Current]]+Table3[[#This Row],[Property Plant and Equipment]]+Table3[[#This Row],[Intangible Assets (excl. goodwill)]]+Table3[[#This Row],[Goodwill]])</f>
        <v>-56.789000000000016</v>
      </c>
      <c r="AA12">
        <f>Table3[[#This Row],[Total Assets]]-Table3[[#This Row],[Total Current Assets]]</f>
        <v>74.555999999999983</v>
      </c>
      <c r="AB12">
        <f>Table3[[#This Row],[Total Current Liabilities]]-(Table3[[#This Row],[Accounts Payable]]+Table3[[#This Row],[Tax Payable]]+Table3[[#This Row],[Current Debt]]+Table3[[#This Row],[Operating Lease Liability Current]])</f>
        <v>74.453000000000003</v>
      </c>
      <c r="AC12">
        <f>Table3[[#This Row],[Total Liabilities]]-Table3[[#This Row],[Total Current Liabilities]]</f>
        <v>185.94300000000004</v>
      </c>
      <c r="AG12" t="s">
        <v>37</v>
      </c>
      <c r="AH12" t="s">
        <v>38</v>
      </c>
      <c r="AI12" t="s">
        <v>39</v>
      </c>
      <c r="AJ12" t="s">
        <v>40</v>
      </c>
      <c r="AK12" t="s">
        <v>41</v>
      </c>
    </row>
    <row r="13" spans="1:37" x14ac:dyDescent="0.2">
      <c r="A13" s="1">
        <v>44196</v>
      </c>
      <c r="B13">
        <v>87.953000000000003</v>
      </c>
      <c r="C13">
        <v>40.494999999999997</v>
      </c>
      <c r="D13">
        <v>35.082999999999998</v>
      </c>
      <c r="G13">
        <v>8.0619999999999994</v>
      </c>
      <c r="H13">
        <v>95.367000000000004</v>
      </c>
      <c r="I13">
        <v>-197.423</v>
      </c>
      <c r="J13">
        <v>102.254</v>
      </c>
      <c r="K13">
        <v>329.36900000000003</v>
      </c>
      <c r="L13">
        <v>250.828</v>
      </c>
      <c r="M13">
        <v>138.26599999999999</v>
      </c>
      <c r="N13">
        <v>38.642000000000003</v>
      </c>
      <c r="O13">
        <v>314.69099999999997</v>
      </c>
      <c r="P13">
        <v>329.36900000000003</v>
      </c>
      <c r="Q13">
        <v>12.938000000000001</v>
      </c>
      <c r="T13">
        <v>9.9250000000000007</v>
      </c>
      <c r="U13">
        <v>0.48399999999999999</v>
      </c>
      <c r="V13">
        <v>16.882999999999999</v>
      </c>
      <c r="W13">
        <v>2.4900000000000002</v>
      </c>
      <c r="X13">
        <f>Table3[[#This Row],[Total Current Assets]]-(Table3[[#This Row],[Cash &amp; Cash Equivalent]]+Table3[[#This Row],[Marketable Securities Current]]+Table3[[#This Row],[Total Accounts Receivable]]+Table3[[#This Row],[Total Inventory]])</f>
        <v>21.979000000000013</v>
      </c>
      <c r="Z13">
        <f>Table3[[#This Row],[Total Non Current Assets]]-(Table3[[#This Row],[Marketable Securities Non Current]]+Table3[[#This Row],[Property Plant and Equipment]]+Table3[[#This Row],[Intangible Assets (excl. goodwill)]]+Table3[[#This Row],[Goodwill]])</f>
        <v>-51.908999999999963</v>
      </c>
      <c r="AA13">
        <f>Table3[[#This Row],[Total Assets]]-Table3[[#This Row],[Total Current Assets]]</f>
        <v>78.541000000000025</v>
      </c>
      <c r="AB13">
        <f>Table3[[#This Row],[Total Current Liabilities]]-(Table3[[#This Row],[Accounts Payable]]+Table3[[#This Row],[Tax Payable]]+Table3[[#This Row],[Current Debt]]+Table3[[#This Row],[Operating Lease Liability Current]])</f>
        <v>87.361999999999995</v>
      </c>
      <c r="AC13">
        <f>Table3[[#This Row],[Total Liabilities]]-Table3[[#This Row],[Total Current Liabilities]]</f>
        <v>176.42499999999998</v>
      </c>
      <c r="AG13" t="s">
        <v>37</v>
      </c>
      <c r="AH13" t="s">
        <v>38</v>
      </c>
      <c r="AI13" t="s">
        <v>39</v>
      </c>
      <c r="AJ13" t="s">
        <v>40</v>
      </c>
      <c r="AK13" t="s">
        <v>41</v>
      </c>
    </row>
    <row r="14" spans="1:37" x14ac:dyDescent="0.2">
      <c r="A14" s="1">
        <v>44104</v>
      </c>
      <c r="B14">
        <v>75.188999999999993</v>
      </c>
      <c r="C14">
        <v>95.528999999999996</v>
      </c>
      <c r="D14">
        <v>35.082999999999998</v>
      </c>
      <c r="G14">
        <v>5.8710000000000004</v>
      </c>
      <c r="H14">
        <v>95.81</v>
      </c>
      <c r="I14">
        <v>-186.08099999999999</v>
      </c>
      <c r="J14">
        <v>166.78899999999999</v>
      </c>
      <c r="K14">
        <v>407.59100000000001</v>
      </c>
      <c r="L14">
        <v>323.31700000000001</v>
      </c>
      <c r="M14">
        <v>217.46100000000001</v>
      </c>
      <c r="N14">
        <v>54.582999999999998</v>
      </c>
      <c r="O14">
        <v>394.27600000000001</v>
      </c>
      <c r="P14">
        <v>407.59100000000001</v>
      </c>
      <c r="Q14">
        <v>11.897</v>
      </c>
      <c r="T14">
        <v>9.6609999999999996</v>
      </c>
      <c r="U14">
        <v>1.625</v>
      </c>
      <c r="V14">
        <v>18.391999999999999</v>
      </c>
      <c r="X14">
        <f>Table3[[#This Row],[Total Current Assets]]-(Table3[[#This Row],[Cash &amp; Cash Equivalent]]+Table3[[#This Row],[Marketable Securities Current]]+Table3[[#This Row],[Total Accounts Receivable]]+Table3[[#This Row],[Total Inventory]])</f>
        <v>26.756000000000029</v>
      </c>
      <c r="Z14">
        <f>Table3[[#This Row],[Total Non Current Assets]]-(Table3[[#This Row],[Marketable Securities Non Current]]+Table3[[#This Row],[Property Plant and Equipment]]+Table3[[#This Row],[Intangible Assets (excl. goodwill)]]+Table3[[#This Row],[Goodwill]])</f>
        <v>-46.619</v>
      </c>
      <c r="AA14">
        <f>Table3[[#This Row],[Total Assets]]-Table3[[#This Row],[Total Current Assets]]</f>
        <v>84.274000000000001</v>
      </c>
      <c r="AB14">
        <f>Table3[[#This Row],[Total Current Liabilities]]-(Table3[[#This Row],[Accounts Payable]]+Table3[[#This Row],[Tax Payable]]+Table3[[#This Row],[Current Debt]]+Table3[[#This Row],[Operating Lease Liability Current]])</f>
        <v>110.64600000000002</v>
      </c>
      <c r="AC14">
        <f>Table3[[#This Row],[Total Liabilities]]-Table3[[#This Row],[Total Current Liabilities]]</f>
        <v>176.815</v>
      </c>
      <c r="AG14" t="s">
        <v>37</v>
      </c>
      <c r="AH14" t="s">
        <v>38</v>
      </c>
      <c r="AI14" t="s">
        <v>39</v>
      </c>
      <c r="AJ14" t="s">
        <v>40</v>
      </c>
      <c r="AK14" t="s">
        <v>41</v>
      </c>
    </row>
    <row r="15" spans="1:37" x14ac:dyDescent="0.2">
      <c r="A15" s="1">
        <v>44012</v>
      </c>
      <c r="B15">
        <v>48.133000000000003</v>
      </c>
      <c r="C15">
        <v>53.103000000000002</v>
      </c>
      <c r="D15">
        <v>35.082999999999998</v>
      </c>
      <c r="G15">
        <v>3.3330000000000002</v>
      </c>
      <c r="H15">
        <v>94.335999999999999</v>
      </c>
      <c r="I15">
        <v>-218.46299999999999</v>
      </c>
      <c r="J15">
        <v>69.003</v>
      </c>
      <c r="K15">
        <v>300.42</v>
      </c>
      <c r="L15">
        <v>207.82</v>
      </c>
      <c r="M15">
        <v>122.51300000000001</v>
      </c>
      <c r="N15">
        <v>57.680999999999997</v>
      </c>
      <c r="O15">
        <v>322.47000000000003</v>
      </c>
      <c r="P15">
        <v>300.42</v>
      </c>
      <c r="Q15">
        <v>-23.152000000000001</v>
      </c>
      <c r="R15">
        <v>1.772</v>
      </c>
      <c r="S15">
        <v>174.16399999999999</v>
      </c>
      <c r="T15">
        <v>9.6319999999999997</v>
      </c>
      <c r="U15">
        <v>0.502</v>
      </c>
      <c r="V15">
        <v>20.742999999999999</v>
      </c>
      <c r="X15">
        <f>Table3[[#This Row],[Total Current Assets]]-(Table3[[#This Row],[Cash &amp; Cash Equivalent]]+Table3[[#This Row],[Marketable Securities Current]]+Table3[[#This Row],[Total Accounts Receivable]]+Table3[[#This Row],[Total Inventory]])</f>
        <v>33.002999999999986</v>
      </c>
      <c r="Z15">
        <f>Table3[[#This Row],[Total Non Current Assets]]-(Table3[[#This Row],[Marketable Securities Non Current]]+Table3[[#This Row],[Property Plant and Equipment]]+Table3[[#This Row],[Intangible Assets (excl. goodwill)]]+Table3[[#This Row],[Goodwill]])</f>
        <v>-36.81899999999996</v>
      </c>
      <c r="AA15">
        <f>Table3[[#This Row],[Total Assets]]-Table3[[#This Row],[Total Current Assets]]</f>
        <v>92.600000000000023</v>
      </c>
      <c r="AB15">
        <f>Table3[[#This Row],[Total Current Liabilities]]-(Table3[[#This Row],[Accounts Payable]]+Table3[[#This Row],[Tax Payable]]+Table3[[#This Row],[Current Debt]]+Table3[[#This Row],[Operating Lease Liability Current]])</f>
        <v>57.504000000000005</v>
      </c>
      <c r="AC15">
        <f>Table3[[#This Row],[Total Liabilities]]-Table3[[#This Row],[Total Current Liabilities]]</f>
        <v>199.95700000000002</v>
      </c>
      <c r="AG15" t="s">
        <v>37</v>
      </c>
      <c r="AH15" t="s">
        <v>38</v>
      </c>
      <c r="AI15" t="s">
        <v>39</v>
      </c>
      <c r="AJ15" t="s">
        <v>40</v>
      </c>
      <c r="AK15" t="s">
        <v>41</v>
      </c>
    </row>
    <row r="16" spans="1:37" x14ac:dyDescent="0.2">
      <c r="A16" s="1">
        <v>43921</v>
      </c>
      <c r="B16">
        <v>39.466999999999999</v>
      </c>
      <c r="C16">
        <v>22.785</v>
      </c>
      <c r="D16">
        <v>35.082999999999998</v>
      </c>
      <c r="G16">
        <v>3.319</v>
      </c>
      <c r="H16">
        <v>103.491</v>
      </c>
      <c r="I16">
        <v>-195.18700000000001</v>
      </c>
      <c r="J16">
        <v>64.760999999999996</v>
      </c>
      <c r="K16">
        <v>276.91300000000001</v>
      </c>
      <c r="L16">
        <v>175.82400000000001</v>
      </c>
      <c r="M16">
        <v>88.427999999999997</v>
      </c>
      <c r="N16">
        <v>48.232999999999997</v>
      </c>
      <c r="O16">
        <v>285.96100000000001</v>
      </c>
      <c r="P16">
        <v>276.91300000000001</v>
      </c>
      <c r="Q16">
        <v>-9.8379999999999992</v>
      </c>
      <c r="R16">
        <v>1.905</v>
      </c>
      <c r="S16">
        <v>169.39699999999999</v>
      </c>
      <c r="T16">
        <v>9.5920000000000005</v>
      </c>
      <c r="U16">
        <v>0.34699999999999998</v>
      </c>
      <c r="V16">
        <v>23.12</v>
      </c>
      <c r="X16">
        <f>Table3[[#This Row],[Total Current Assets]]-(Table3[[#This Row],[Cash &amp; Cash Equivalent]]+Table3[[#This Row],[Marketable Securities Current]]+Table3[[#This Row],[Total Accounts Receivable]]+Table3[[#This Row],[Total Inventory]])</f>
        <v>23.363000000000028</v>
      </c>
      <c r="Z16">
        <f>Table3[[#This Row],[Total Non Current Assets]]-(Table3[[#This Row],[Marketable Securities Non Current]]+Table3[[#This Row],[Property Plant and Equipment]]+Table3[[#This Row],[Intangible Assets (excl. goodwill)]]+Table3[[#This Row],[Goodwill]])</f>
        <v>-37.485000000000014</v>
      </c>
      <c r="AA16">
        <f>Table3[[#This Row],[Total Assets]]-Table3[[#This Row],[Total Current Assets]]</f>
        <v>101.089</v>
      </c>
      <c r="AB16">
        <f>Table3[[#This Row],[Total Current Liabilities]]-(Table3[[#This Row],[Accounts Payable]]+Table3[[#This Row],[Tax Payable]]+Table3[[#This Row],[Current Debt]]+Table3[[#This Row],[Operating Lease Liability Current]])</f>
        <v>53.798999999999992</v>
      </c>
      <c r="AC16">
        <f>Table3[[#This Row],[Total Liabilities]]-Table3[[#This Row],[Total Current Liabilities]]</f>
        <v>197.53300000000002</v>
      </c>
      <c r="AG16" t="s">
        <v>37</v>
      </c>
      <c r="AH16" t="s">
        <v>38</v>
      </c>
      <c r="AI16" t="s">
        <v>39</v>
      </c>
      <c r="AJ16" t="s">
        <v>40</v>
      </c>
      <c r="AK16" t="s">
        <v>41</v>
      </c>
    </row>
    <row r="17" spans="1:37" x14ac:dyDescent="0.2">
      <c r="A17" s="1">
        <v>43830</v>
      </c>
      <c r="B17">
        <v>61.613</v>
      </c>
      <c r="C17">
        <v>61.195999999999998</v>
      </c>
      <c r="D17">
        <v>35.082999999999998</v>
      </c>
      <c r="G17">
        <v>5.4089999999999998</v>
      </c>
      <c r="H17">
        <v>103.33499999999999</v>
      </c>
      <c r="I17">
        <v>-183.149</v>
      </c>
      <c r="J17">
        <v>117.94199999999999</v>
      </c>
      <c r="K17">
        <v>365.22199999999998</v>
      </c>
      <c r="L17">
        <v>260.38499999999999</v>
      </c>
      <c r="M17">
        <v>152.92400000000001</v>
      </c>
      <c r="N17">
        <v>54.259</v>
      </c>
      <c r="O17">
        <v>360.71800000000002</v>
      </c>
      <c r="P17">
        <v>365.22199999999998</v>
      </c>
      <c r="Q17">
        <v>4.0209999999999999</v>
      </c>
      <c r="R17">
        <v>1.905</v>
      </c>
      <c r="S17">
        <v>174.96199999999999</v>
      </c>
      <c r="T17">
        <v>9.4510000000000005</v>
      </c>
      <c r="U17">
        <v>2.492</v>
      </c>
      <c r="V17">
        <v>25.632000000000001</v>
      </c>
      <c r="W17">
        <v>3.6059999999999999</v>
      </c>
      <c r="X17">
        <f>Table3[[#This Row],[Total Current Assets]]-(Table3[[#This Row],[Cash &amp; Cash Equivalent]]+Table3[[#This Row],[Marketable Securities Current]]+Table3[[#This Row],[Total Accounts Receivable]]+Table3[[#This Row],[Total Inventory]])</f>
        <v>26.57099999999997</v>
      </c>
      <c r="Z17">
        <f>Table3[[#This Row],[Total Non Current Assets]]-(Table3[[#This Row],[Marketable Securities Non Current]]+Table3[[#This Row],[Property Plant and Equipment]]+Table3[[#This Row],[Intangible Assets (excl. goodwill)]]+Table3[[#This Row],[Goodwill]])</f>
        <v>-33.581000000000017</v>
      </c>
      <c r="AA17">
        <f>Table3[[#This Row],[Total Assets]]-Table3[[#This Row],[Total Current Assets]]</f>
        <v>104.83699999999999</v>
      </c>
      <c r="AB17">
        <f>Table3[[#This Row],[Total Current Liabilities]]-(Table3[[#This Row],[Accounts Payable]]+Table3[[#This Row],[Tax Payable]]+Table3[[#This Row],[Current Debt]]+Table3[[#This Row],[Operating Lease Liability Current]])</f>
        <v>77.880000000000024</v>
      </c>
      <c r="AC17">
        <f>Table3[[#This Row],[Total Liabilities]]-Table3[[#This Row],[Total Current Liabilities]]</f>
        <v>207.79400000000001</v>
      </c>
      <c r="AG17" t="s">
        <v>37</v>
      </c>
      <c r="AH17" t="s">
        <v>38</v>
      </c>
      <c r="AI17" t="s">
        <v>39</v>
      </c>
      <c r="AJ17" t="s">
        <v>40</v>
      </c>
      <c r="AK17" t="s">
        <v>41</v>
      </c>
    </row>
    <row r="18" spans="1:37" x14ac:dyDescent="0.2">
      <c r="A18" s="1">
        <v>43738</v>
      </c>
      <c r="B18">
        <v>71.028000000000006</v>
      </c>
      <c r="C18">
        <v>136.17500000000001</v>
      </c>
      <c r="D18">
        <v>35.082999999999998</v>
      </c>
      <c r="G18">
        <v>5.0359999999999996</v>
      </c>
      <c r="H18">
        <v>109.77</v>
      </c>
      <c r="I18">
        <v>-162.85599999999999</v>
      </c>
      <c r="J18">
        <v>200.78800000000001</v>
      </c>
      <c r="K18">
        <v>479.64100000000002</v>
      </c>
      <c r="L18">
        <v>360.471</v>
      </c>
      <c r="M18">
        <v>250.81399999999999</v>
      </c>
      <c r="N18">
        <v>65.298000000000002</v>
      </c>
      <c r="O18">
        <v>457.42200000000003</v>
      </c>
      <c r="P18">
        <v>479.64100000000002</v>
      </c>
      <c r="Q18">
        <v>22.039000000000001</v>
      </c>
      <c r="R18">
        <v>6.9050000000000002</v>
      </c>
      <c r="S18">
        <v>170.81200000000001</v>
      </c>
      <c r="T18">
        <v>9.3680000000000003</v>
      </c>
      <c r="V18">
        <v>27.864000000000001</v>
      </c>
      <c r="X18">
        <f>Table3[[#This Row],[Total Current Assets]]-(Table3[[#This Row],[Cash &amp; Cash Equivalent]]+Table3[[#This Row],[Marketable Securities Current]]+Table3[[#This Row],[Total Accounts Receivable]]+Table3[[#This Row],[Total Inventory]])</f>
        <v>23.356999999999971</v>
      </c>
      <c r="Z18">
        <f>Table3[[#This Row],[Total Non Current Assets]]-(Table3[[#This Row],[Marketable Securities Non Current]]+Table3[[#This Row],[Property Plant and Equipment]]+Table3[[#This Row],[Intangible Assets (excl. goodwill)]]+Table3[[#This Row],[Goodwill]])</f>
        <v>-25.682999999999993</v>
      </c>
      <c r="AA18">
        <f>Table3[[#This Row],[Total Assets]]-Table3[[#This Row],[Total Current Assets]]</f>
        <v>119.17000000000002</v>
      </c>
      <c r="AB18">
        <f>Table3[[#This Row],[Total Current Liabilities]]-(Table3[[#This Row],[Accounts Payable]]+Table3[[#This Row],[Tax Payable]]+Table3[[#This Row],[Current Debt]]+Table3[[#This Row],[Operating Lease Liability Current]])</f>
        <v>98.365999999999985</v>
      </c>
      <c r="AC18">
        <f>Table3[[#This Row],[Total Liabilities]]-Table3[[#This Row],[Total Current Liabilities]]</f>
        <v>206.60800000000003</v>
      </c>
      <c r="AG18" t="s">
        <v>37</v>
      </c>
      <c r="AH18" t="s">
        <v>38</v>
      </c>
      <c r="AI18" t="s">
        <v>39</v>
      </c>
      <c r="AJ18" t="s">
        <v>40</v>
      </c>
      <c r="AK18" t="s">
        <v>41</v>
      </c>
    </row>
    <row r="19" spans="1:37" x14ac:dyDescent="0.2">
      <c r="A19" s="1">
        <v>43646</v>
      </c>
      <c r="B19">
        <v>32.125</v>
      </c>
      <c r="C19">
        <v>64.388000000000005</v>
      </c>
      <c r="D19">
        <v>35.082999999999998</v>
      </c>
      <c r="G19">
        <v>0.13700000000000001</v>
      </c>
      <c r="H19">
        <v>108.25</v>
      </c>
      <c r="I19">
        <v>-179.30099999999999</v>
      </c>
      <c r="J19">
        <v>85.119</v>
      </c>
      <c r="K19">
        <v>328.74400000000003</v>
      </c>
      <c r="L19">
        <v>204.21100000000001</v>
      </c>
      <c r="M19">
        <v>133.58799999999999</v>
      </c>
      <c r="N19">
        <v>53.521000000000001</v>
      </c>
      <c r="O19">
        <v>327.11200000000002</v>
      </c>
      <c r="P19">
        <v>328.74400000000003</v>
      </c>
      <c r="Q19">
        <v>1.6319999999999999</v>
      </c>
      <c r="R19">
        <v>1.8919999999999999</v>
      </c>
      <c r="S19">
        <v>160.65600000000001</v>
      </c>
      <c r="T19">
        <v>9.1820000000000004</v>
      </c>
      <c r="V19">
        <v>29.829000000000001</v>
      </c>
      <c r="X19">
        <f>Table3[[#This Row],[Total Current Assets]]-(Table3[[#This Row],[Cash &amp; Cash Equivalent]]+Table3[[#This Row],[Marketable Securities Current]]+Table3[[#This Row],[Total Accounts Receivable]]+Table3[[#This Row],[Total Inventory]])</f>
        <v>33.446000000000026</v>
      </c>
      <c r="Z19">
        <f>Table3[[#This Row],[Total Non Current Assets]]-(Table3[[#This Row],[Marketable Securities Non Current]]+Table3[[#This Row],[Property Plant and Equipment]]+Table3[[#This Row],[Intangible Assets (excl. goodwill)]]+Table3[[#This Row],[Goodwill]])</f>
        <v>-18.799999999999983</v>
      </c>
      <c r="AA19">
        <f>Table3[[#This Row],[Total Assets]]-Table3[[#This Row],[Total Current Assets]]</f>
        <v>124.53300000000002</v>
      </c>
      <c r="AB19">
        <f>Table3[[#This Row],[Total Current Liabilities]]-(Table3[[#This Row],[Accounts Payable]]+Table3[[#This Row],[Tax Payable]]+Table3[[#This Row],[Current Debt]]+Table3[[#This Row],[Operating Lease Liability Current]])</f>
        <v>58.125999999999991</v>
      </c>
      <c r="AC19">
        <f>Table3[[#This Row],[Total Liabilities]]-Table3[[#This Row],[Total Current Liabilities]]</f>
        <v>193.52400000000003</v>
      </c>
      <c r="AG19" t="s">
        <v>37</v>
      </c>
      <c r="AH19" t="s">
        <v>38</v>
      </c>
      <c r="AI19" t="s">
        <v>39</v>
      </c>
      <c r="AJ19" t="s">
        <v>40</v>
      </c>
      <c r="AK19" t="s">
        <v>41</v>
      </c>
    </row>
    <row r="20" spans="1:37" x14ac:dyDescent="0.2">
      <c r="A20" s="1">
        <v>43555</v>
      </c>
      <c r="B20">
        <v>42.430999999999997</v>
      </c>
      <c r="C20">
        <v>27.914000000000001</v>
      </c>
      <c r="D20">
        <v>35.082999999999998</v>
      </c>
      <c r="G20">
        <v>0.128</v>
      </c>
      <c r="H20">
        <v>104.41500000000001</v>
      </c>
      <c r="I20">
        <v>-156.75899999999999</v>
      </c>
      <c r="J20">
        <v>67.793000000000006</v>
      </c>
      <c r="K20">
        <v>311.97500000000002</v>
      </c>
      <c r="L20">
        <v>187.91300000000001</v>
      </c>
      <c r="M20">
        <v>112.723</v>
      </c>
      <c r="N20">
        <v>44.685000000000002</v>
      </c>
      <c r="O20">
        <v>287.78100000000001</v>
      </c>
      <c r="P20">
        <v>311.97500000000002</v>
      </c>
      <c r="Q20">
        <v>24.193999999999999</v>
      </c>
      <c r="T20">
        <v>8.8170000000000002</v>
      </c>
      <c r="V20">
        <v>29.628</v>
      </c>
      <c r="X20">
        <f>Table3[[#This Row],[Total Current Assets]]-(Table3[[#This Row],[Cash &amp; Cash Equivalent]]+Table3[[#This Row],[Marketable Securities Current]]+Table3[[#This Row],[Total Accounts Receivable]]+Table3[[#This Row],[Total Inventory]])</f>
        <v>33.004000000000019</v>
      </c>
      <c r="Z20">
        <f>Table3[[#This Row],[Total Non Current Assets]]-(Table3[[#This Row],[Marketable Securities Non Current]]+Table3[[#This Row],[Property Plant and Equipment]]+Table3[[#This Row],[Intangible Assets (excl. goodwill)]]+Table3[[#This Row],[Goodwill]])</f>
        <v>-15.435999999999979</v>
      </c>
      <c r="AA20">
        <f>Table3[[#This Row],[Total Assets]]-Table3[[#This Row],[Total Current Assets]]</f>
        <v>124.06200000000001</v>
      </c>
      <c r="AB20">
        <f>Table3[[#This Row],[Total Current Liabilities]]-(Table3[[#This Row],[Accounts Payable]]+Table3[[#This Row],[Tax Payable]]+Table3[[#This Row],[Current Debt]]+Table3[[#This Row],[Operating Lease Liability Current]])</f>
        <v>75.99199999999999</v>
      </c>
      <c r="AC20">
        <f>Table3[[#This Row],[Total Liabilities]]-Table3[[#This Row],[Total Current Liabilities]]</f>
        <v>175.05799999999999</v>
      </c>
      <c r="AG20" t="s">
        <v>37</v>
      </c>
      <c r="AH20" t="s">
        <v>38</v>
      </c>
      <c r="AI20" t="s">
        <v>39</v>
      </c>
      <c r="AJ20" t="s">
        <v>40</v>
      </c>
      <c r="AK20" t="s">
        <v>41</v>
      </c>
    </row>
    <row r="21" spans="1:37" x14ac:dyDescent="0.2">
      <c r="A21" s="1">
        <v>43465</v>
      </c>
      <c r="B21">
        <v>53.281999999999996</v>
      </c>
      <c r="C21">
        <v>57.573999999999998</v>
      </c>
      <c r="D21">
        <v>35.082999999999998</v>
      </c>
      <c r="G21">
        <v>4.4089999999999998</v>
      </c>
      <c r="H21">
        <v>108.315</v>
      </c>
      <c r="I21">
        <v>-127.601</v>
      </c>
      <c r="J21">
        <v>122.27800000000001</v>
      </c>
      <c r="K21">
        <v>342.84100000000001</v>
      </c>
      <c r="L21">
        <v>250.143</v>
      </c>
      <c r="M21">
        <v>144.102</v>
      </c>
      <c r="N21">
        <v>53.88</v>
      </c>
      <c r="O21">
        <v>291.19200000000001</v>
      </c>
      <c r="P21">
        <v>342.84100000000001</v>
      </c>
      <c r="Q21">
        <v>51.649000000000001</v>
      </c>
      <c r="R21">
        <v>27.210999999999999</v>
      </c>
      <c r="S21">
        <v>139.792</v>
      </c>
      <c r="T21">
        <v>0</v>
      </c>
      <c r="U21">
        <v>0</v>
      </c>
      <c r="X21">
        <f>Table3[[#This Row],[Total Current Assets]]-(Table3[[#This Row],[Cash &amp; Cash Equivalent]]+Table3[[#This Row],[Marketable Securities Current]]+Table3[[#This Row],[Total Accounts Receivable]]+Table3[[#This Row],[Total Inventory]])</f>
        <v>20.703000000000003</v>
      </c>
      <c r="Z21">
        <f>Table3[[#This Row],[Total Non Current Assets]]-(Table3[[#This Row],[Marketable Securities Non Current]]+Table3[[#This Row],[Property Plant and Equipment]]+Table3[[#This Row],[Intangible Assets (excl. goodwill)]]+Table3[[#This Row],[Goodwill]])</f>
        <v>-50.699999999999989</v>
      </c>
      <c r="AA21">
        <f>Table3[[#This Row],[Total Assets]]-Table3[[#This Row],[Total Current Assets]]</f>
        <v>92.698000000000008</v>
      </c>
      <c r="AB21">
        <f>Table3[[#This Row],[Total Current Liabilities]]-(Table3[[#This Row],[Accounts Payable]]+Table3[[#This Row],[Tax Payable]]+Table3[[#This Row],[Current Debt]]+Table3[[#This Row],[Operating Lease Liability Current]])</f>
        <v>59.317000000000007</v>
      </c>
      <c r="AC21">
        <f>Table3[[#This Row],[Total Liabilities]]-Table3[[#This Row],[Total Current Liabilities]]</f>
        <v>147.09</v>
      </c>
      <c r="AG21" t="s">
        <v>37</v>
      </c>
      <c r="AH21" t="s">
        <v>38</v>
      </c>
      <c r="AI21" t="s">
        <v>39</v>
      </c>
      <c r="AJ21" t="s">
        <v>40</v>
      </c>
      <c r="AK21" t="s">
        <v>41</v>
      </c>
    </row>
    <row r="22" spans="1:37" x14ac:dyDescent="0.2">
      <c r="A22" s="1">
        <v>43373</v>
      </c>
      <c r="B22">
        <v>52.177</v>
      </c>
      <c r="C22">
        <v>142.61199999999999</v>
      </c>
      <c r="D22">
        <v>35.197000000000003</v>
      </c>
      <c r="G22">
        <v>4.3639999999999999</v>
      </c>
      <c r="H22">
        <v>115.816</v>
      </c>
      <c r="I22">
        <v>-124.354</v>
      </c>
      <c r="J22">
        <v>205.41200000000001</v>
      </c>
      <c r="K22">
        <v>447.59100000000001</v>
      </c>
      <c r="L22">
        <v>353.49200000000002</v>
      </c>
      <c r="M22">
        <v>240.786</v>
      </c>
      <c r="N22">
        <v>64.450999999999993</v>
      </c>
      <c r="O22">
        <v>391.98700000000002</v>
      </c>
      <c r="P22">
        <v>447.59100000000001</v>
      </c>
      <c r="Q22">
        <v>55.603999999999999</v>
      </c>
      <c r="X22">
        <f>Table3[[#This Row],[Total Current Assets]]-(Table3[[#This Row],[Cash &amp; Cash Equivalent]]+Table3[[#This Row],[Marketable Securities Current]]+Table3[[#This Row],[Total Accounts Receivable]]+Table3[[#This Row],[Total Inventory]])</f>
        <v>31.452000000000055</v>
      </c>
      <c r="Z22">
        <f>Table3[[#This Row],[Total Non Current Assets]]-(Table3[[#This Row],[Marketable Securities Non Current]]+Table3[[#This Row],[Property Plant and Equipment]]+Table3[[#This Row],[Intangible Assets (excl. goodwill)]]+Table3[[#This Row],[Goodwill]])</f>
        <v>-56.914000000000016</v>
      </c>
      <c r="AA22">
        <f>Table3[[#This Row],[Total Assets]]-Table3[[#This Row],[Total Current Assets]]</f>
        <v>94.09899999999999</v>
      </c>
      <c r="AB22">
        <f>Table3[[#This Row],[Total Current Liabilities]]-(Table3[[#This Row],[Accounts Payable]]+Table3[[#This Row],[Tax Payable]]+Table3[[#This Row],[Current Debt]]+Table3[[#This Row],[Operating Lease Liability Current]])</f>
        <v>98.174000000000007</v>
      </c>
      <c r="AC22">
        <f>Table3[[#This Row],[Total Liabilities]]-Table3[[#This Row],[Total Current Liabilities]]</f>
        <v>151.20100000000002</v>
      </c>
      <c r="AG22" t="s">
        <v>37</v>
      </c>
      <c r="AH22" t="s">
        <v>38</v>
      </c>
      <c r="AI22" t="s">
        <v>39</v>
      </c>
      <c r="AJ22" t="s">
        <v>40</v>
      </c>
      <c r="AK22" t="s">
        <v>41</v>
      </c>
    </row>
    <row r="23" spans="1:37" x14ac:dyDescent="0.2">
      <c r="A23" s="1">
        <v>43281</v>
      </c>
      <c r="B23">
        <v>36.823999999999998</v>
      </c>
      <c r="C23">
        <v>68.123000000000005</v>
      </c>
      <c r="D23">
        <v>35.268000000000001</v>
      </c>
      <c r="G23">
        <v>4.3460000000000001</v>
      </c>
      <c r="H23">
        <v>113.911</v>
      </c>
      <c r="I23">
        <v>-140.036</v>
      </c>
      <c r="J23">
        <v>100.279</v>
      </c>
      <c r="K23">
        <v>348.88099999999997</v>
      </c>
      <c r="L23">
        <v>250.108</v>
      </c>
      <c r="M23">
        <v>165.13900000000001</v>
      </c>
      <c r="N23">
        <v>62.161000000000001</v>
      </c>
      <c r="O23">
        <v>308.58600000000001</v>
      </c>
      <c r="P23">
        <v>348.88099999999997</v>
      </c>
      <c r="Q23">
        <v>40.295000000000002</v>
      </c>
      <c r="X23">
        <f>Table3[[#This Row],[Total Current Assets]]-(Table3[[#This Row],[Cash &amp; Cash Equivalent]]+Table3[[#This Row],[Marketable Securities Current]]+Table3[[#This Row],[Total Accounts Receivable]]+Table3[[#This Row],[Total Inventory]])</f>
        <v>50.843999999999994</v>
      </c>
      <c r="Z23">
        <f>Table3[[#This Row],[Total Non Current Assets]]-(Table3[[#This Row],[Marketable Securities Non Current]]+Table3[[#This Row],[Property Plant and Equipment]]+Table3[[#This Row],[Intangible Assets (excl. goodwill)]]+Table3[[#This Row],[Goodwill]])</f>
        <v>-50.406000000000034</v>
      </c>
      <c r="AA23">
        <f>Table3[[#This Row],[Total Assets]]-Table3[[#This Row],[Total Current Assets]]</f>
        <v>98.772999999999968</v>
      </c>
      <c r="AB23">
        <f>Table3[[#This Row],[Total Current Liabilities]]-(Table3[[#This Row],[Accounts Payable]]+Table3[[#This Row],[Tax Payable]]+Table3[[#This Row],[Current Debt]]+Table3[[#This Row],[Operating Lease Liability Current]])</f>
        <v>97.016000000000005</v>
      </c>
      <c r="AC23">
        <f>Table3[[#This Row],[Total Liabilities]]-Table3[[#This Row],[Total Current Liabilities]]</f>
        <v>143.447</v>
      </c>
      <c r="AG23" t="s">
        <v>37</v>
      </c>
      <c r="AH23" t="s">
        <v>38</v>
      </c>
      <c r="AI23" t="s">
        <v>39</v>
      </c>
      <c r="AJ23" t="s">
        <v>40</v>
      </c>
      <c r="AK23" t="s">
        <v>41</v>
      </c>
    </row>
    <row r="24" spans="1:37" x14ac:dyDescent="0.2">
      <c r="A24" s="1">
        <v>43190</v>
      </c>
      <c r="B24">
        <v>46.779000000000003</v>
      </c>
      <c r="C24">
        <v>39.072000000000003</v>
      </c>
      <c r="D24">
        <v>35.591999999999999</v>
      </c>
      <c r="G24">
        <v>4.4260000000000002</v>
      </c>
      <c r="H24">
        <v>116.92</v>
      </c>
      <c r="I24">
        <v>-121.477</v>
      </c>
      <c r="J24">
        <v>93.927999999999997</v>
      </c>
      <c r="K24">
        <v>313.89100000000002</v>
      </c>
      <c r="L24">
        <v>215.51599999999999</v>
      </c>
      <c r="M24">
        <v>112.679</v>
      </c>
      <c r="N24">
        <v>53.997</v>
      </c>
      <c r="O24">
        <v>253.929</v>
      </c>
      <c r="P24">
        <v>313.89100000000002</v>
      </c>
      <c r="Q24">
        <v>59.962000000000003</v>
      </c>
      <c r="X24">
        <f>Table3[[#This Row],[Total Current Assets]]-(Table3[[#This Row],[Cash &amp; Cash Equivalent]]+Table3[[#This Row],[Marketable Securities Current]]+Table3[[#This Row],[Total Accounts Receivable]]+Table3[[#This Row],[Total Inventory]])</f>
        <v>20.811999999999983</v>
      </c>
      <c r="Z24">
        <f>Table3[[#This Row],[Total Non Current Assets]]-(Table3[[#This Row],[Marketable Securities Non Current]]+Table3[[#This Row],[Property Plant and Equipment]]+Table3[[#This Row],[Intangible Assets (excl. goodwill)]]+Table3[[#This Row],[Goodwill]])</f>
        <v>-54.136999999999972</v>
      </c>
      <c r="AA24">
        <f>Table3[[#This Row],[Total Assets]]-Table3[[#This Row],[Total Current Assets]]</f>
        <v>98.375000000000028</v>
      </c>
      <c r="AB24">
        <f>Table3[[#This Row],[Total Current Liabilities]]-(Table3[[#This Row],[Accounts Payable]]+Table3[[#This Row],[Tax Payable]]+Table3[[#This Row],[Current Debt]]+Table3[[#This Row],[Operating Lease Liability Current]])</f>
        <v>73.606999999999999</v>
      </c>
      <c r="AC24">
        <f>Table3[[#This Row],[Total Liabilities]]-Table3[[#This Row],[Total Current Liabilities]]</f>
        <v>141.25</v>
      </c>
      <c r="AG24" t="s">
        <v>37</v>
      </c>
      <c r="AH24" t="s">
        <v>38</v>
      </c>
      <c r="AI24" t="s">
        <v>39</v>
      </c>
      <c r="AJ24" t="s">
        <v>40</v>
      </c>
      <c r="AK24" t="s">
        <v>41</v>
      </c>
    </row>
    <row r="25" spans="1:37" x14ac:dyDescent="0.2">
      <c r="A25" s="1">
        <v>43100</v>
      </c>
      <c r="B25">
        <v>64.977000000000004</v>
      </c>
      <c r="C25">
        <v>49.915999999999997</v>
      </c>
      <c r="D25">
        <v>35.384</v>
      </c>
      <c r="G25">
        <v>4.5369999999999999</v>
      </c>
      <c r="H25">
        <v>115.378</v>
      </c>
      <c r="I25">
        <v>-85.233000000000004</v>
      </c>
      <c r="J25">
        <v>142.45699999999999</v>
      </c>
      <c r="K25">
        <v>370.34899999999999</v>
      </c>
      <c r="L25">
        <v>282.66899999999998</v>
      </c>
      <c r="M25">
        <v>135.75800000000001</v>
      </c>
      <c r="N25">
        <v>58.432000000000002</v>
      </c>
      <c r="O25">
        <v>275.83600000000001</v>
      </c>
      <c r="P25">
        <v>370.34899999999999</v>
      </c>
      <c r="Q25">
        <v>94.513000000000005</v>
      </c>
      <c r="R25">
        <v>21.2</v>
      </c>
      <c r="X25">
        <f>Table3[[#This Row],[Total Current Assets]]-(Table3[[#This Row],[Cash &amp; Cash Equivalent]]+Table3[[#This Row],[Marketable Securities Current]]+Table3[[#This Row],[Total Accounts Receivable]]+Table3[[#This Row],[Total Inventory]])</f>
        <v>16.802999999999997</v>
      </c>
      <c r="Z25">
        <f>Table3[[#This Row],[Total Non Current Assets]]-(Table3[[#This Row],[Marketable Securities Non Current]]+Table3[[#This Row],[Property Plant and Equipment]]+Table3[[#This Row],[Intangible Assets (excl. goodwill)]]+Table3[[#This Row],[Goodwill]])</f>
        <v>-63.081999999999994</v>
      </c>
      <c r="AA25">
        <f>Table3[[#This Row],[Total Assets]]-Table3[[#This Row],[Total Current Assets]]</f>
        <v>87.68</v>
      </c>
      <c r="AB25">
        <f>Table3[[#This Row],[Total Current Liabilities]]-(Table3[[#This Row],[Accounts Payable]]+Table3[[#This Row],[Tax Payable]]+Table3[[#This Row],[Current Debt]]+Table3[[#This Row],[Operating Lease Liability Current]])</f>
        <v>64.64200000000001</v>
      </c>
      <c r="AC25">
        <f>Table3[[#This Row],[Total Liabilities]]-Table3[[#This Row],[Total Current Liabilities]]</f>
        <v>140.078</v>
      </c>
      <c r="AG25" t="s">
        <v>37</v>
      </c>
      <c r="AH25" t="s">
        <v>38</v>
      </c>
      <c r="AI25" t="s">
        <v>39</v>
      </c>
      <c r="AJ25" t="s">
        <v>40</v>
      </c>
      <c r="AK25" t="s">
        <v>41</v>
      </c>
    </row>
    <row r="26" spans="1:37" x14ac:dyDescent="0.2">
      <c r="A26" s="1">
        <v>43008</v>
      </c>
      <c r="B26">
        <v>45.411000000000001</v>
      </c>
      <c r="C26">
        <v>98.391999999999996</v>
      </c>
      <c r="D26">
        <v>35.344000000000001</v>
      </c>
      <c r="G26">
        <v>4.62</v>
      </c>
      <c r="H26">
        <v>111.70399999999999</v>
      </c>
      <c r="I26">
        <v>-54.82</v>
      </c>
      <c r="J26">
        <v>224.10300000000001</v>
      </c>
      <c r="K26">
        <v>453.262</v>
      </c>
      <c r="L26">
        <v>371.31799999999998</v>
      </c>
      <c r="M26">
        <v>189.321</v>
      </c>
      <c r="N26">
        <v>80.144000000000005</v>
      </c>
      <c r="O26">
        <v>329.4</v>
      </c>
      <c r="P26">
        <v>453.262</v>
      </c>
      <c r="Q26">
        <v>123.86199999999999</v>
      </c>
      <c r="R26">
        <v>21.2</v>
      </c>
      <c r="X26">
        <f>Table3[[#This Row],[Total Current Assets]]-(Table3[[#This Row],[Cash &amp; Cash Equivalent]]+Table3[[#This Row],[Marketable Securities Current]]+Table3[[#This Row],[Total Accounts Receivable]]+Table3[[#This Row],[Total Inventory]])</f>
        <v>21.659999999999968</v>
      </c>
      <c r="Z26">
        <f>Table3[[#This Row],[Total Non Current Assets]]-(Table3[[#This Row],[Marketable Securities Non Current]]+Table3[[#This Row],[Property Plant and Equipment]]+Table3[[#This Row],[Intangible Assets (excl. goodwill)]]+Table3[[#This Row],[Goodwill]])</f>
        <v>-65.103999999999985</v>
      </c>
      <c r="AA26">
        <f>Table3[[#This Row],[Total Assets]]-Table3[[#This Row],[Total Current Assets]]</f>
        <v>81.944000000000017</v>
      </c>
      <c r="AB26">
        <f>Table3[[#This Row],[Total Current Liabilities]]-(Table3[[#This Row],[Accounts Payable]]+Table3[[#This Row],[Tax Payable]]+Table3[[#This Row],[Current Debt]]+Table3[[#This Row],[Operating Lease Liability Current]])</f>
        <v>69.728999999999999</v>
      </c>
      <c r="AC26">
        <f>Table3[[#This Row],[Total Liabilities]]-Table3[[#This Row],[Total Current Liabilities]]</f>
        <v>140.07899999999998</v>
      </c>
      <c r="AG26" t="s">
        <v>37</v>
      </c>
      <c r="AH26" t="s">
        <v>38</v>
      </c>
      <c r="AI26" t="s">
        <v>39</v>
      </c>
      <c r="AJ26" t="s">
        <v>40</v>
      </c>
      <c r="AK26" t="s">
        <v>41</v>
      </c>
    </row>
    <row r="27" spans="1:37" x14ac:dyDescent="0.2">
      <c r="A27" s="1">
        <v>42916</v>
      </c>
      <c r="B27">
        <v>64.097999999999999</v>
      </c>
      <c r="C27">
        <v>67.003</v>
      </c>
      <c r="D27">
        <v>43.475000000000001</v>
      </c>
      <c r="G27">
        <v>4.7389999999999999</v>
      </c>
      <c r="H27">
        <v>109.89400000000001</v>
      </c>
      <c r="I27">
        <v>-37.206000000000003</v>
      </c>
      <c r="J27">
        <v>110.477</v>
      </c>
      <c r="K27">
        <v>398.37799999999999</v>
      </c>
      <c r="L27">
        <v>289.41699999999997</v>
      </c>
      <c r="M27">
        <v>98.448999999999998</v>
      </c>
      <c r="N27">
        <v>81.22</v>
      </c>
      <c r="O27">
        <v>259.40199999999999</v>
      </c>
      <c r="P27">
        <v>398.37799999999999</v>
      </c>
      <c r="Q27">
        <v>138.976</v>
      </c>
      <c r="X27">
        <f>Table3[[#This Row],[Total Current Assets]]-(Table3[[#This Row],[Cash &amp; Cash Equivalent]]+Table3[[#This Row],[Marketable Securities Current]]+Table3[[#This Row],[Total Accounts Receivable]]+Table3[[#This Row],[Total Inventory]])</f>
        <v>33.621999999999986</v>
      </c>
      <c r="Z27">
        <f>Table3[[#This Row],[Total Non Current Assets]]-(Table3[[#This Row],[Marketable Securities Non Current]]+Table3[[#This Row],[Property Plant and Equipment]]+Table3[[#This Row],[Intangible Assets (excl. goodwill)]]+Table3[[#This Row],[Goodwill]])</f>
        <v>-44.407999999999987</v>
      </c>
      <c r="AA27">
        <f>Table3[[#This Row],[Total Assets]]-Table3[[#This Row],[Total Current Assets]]</f>
        <v>108.96100000000001</v>
      </c>
      <c r="AB27">
        <f>Table3[[#This Row],[Total Current Liabilities]]-(Table3[[#This Row],[Accounts Payable]]+Table3[[#This Row],[Tax Payable]]+Table3[[#This Row],[Current Debt]]+Table3[[#This Row],[Operating Lease Liability Current]])</f>
        <v>31.445999999999998</v>
      </c>
      <c r="AC27">
        <f>Table3[[#This Row],[Total Liabilities]]-Table3[[#This Row],[Total Current Liabilities]]</f>
        <v>160.95299999999997</v>
      </c>
      <c r="AG27" t="s">
        <v>37</v>
      </c>
      <c r="AH27" t="s">
        <v>38</v>
      </c>
      <c r="AI27" t="s">
        <v>39</v>
      </c>
      <c r="AJ27" t="s">
        <v>40</v>
      </c>
      <c r="AK27" t="s">
        <v>41</v>
      </c>
    </row>
    <row r="28" spans="1:37" x14ac:dyDescent="0.2">
      <c r="A28" s="1">
        <v>42825</v>
      </c>
      <c r="B28">
        <v>57.456000000000003</v>
      </c>
      <c r="C28">
        <v>30.135000000000002</v>
      </c>
      <c r="D28">
        <v>43.268000000000001</v>
      </c>
      <c r="G28">
        <v>4.9089999999999998</v>
      </c>
      <c r="H28">
        <v>104.67</v>
      </c>
      <c r="I28">
        <v>-20.463999999999999</v>
      </c>
      <c r="J28">
        <v>98.491</v>
      </c>
      <c r="K28">
        <v>376.34100000000001</v>
      </c>
      <c r="L28">
        <v>267.56599999999997</v>
      </c>
      <c r="M28">
        <v>69.33</v>
      </c>
      <c r="N28">
        <v>67.465999999999994</v>
      </c>
      <c r="O28">
        <v>243.07499999999999</v>
      </c>
      <c r="P28">
        <v>376.34100000000001</v>
      </c>
      <c r="Q28">
        <v>133.26599999999999</v>
      </c>
      <c r="X28">
        <f>Table3[[#This Row],[Total Current Assets]]-(Table3[[#This Row],[Cash &amp; Cash Equivalent]]+Table3[[#This Row],[Marketable Securities Current]]+Table3[[#This Row],[Total Accounts Receivable]]+Table3[[#This Row],[Total Inventory]])</f>
        <v>44.152999999999963</v>
      </c>
      <c r="Z28">
        <f>Table3[[#This Row],[Total Non Current Assets]]-(Table3[[#This Row],[Marketable Securities Non Current]]+Table3[[#This Row],[Property Plant and Equipment]]+Table3[[#This Row],[Intangible Assets (excl. goodwill)]]+Table3[[#This Row],[Goodwill]])</f>
        <v>-39.162999999999954</v>
      </c>
      <c r="AA28">
        <f>Table3[[#This Row],[Total Assets]]-Table3[[#This Row],[Total Current Assets]]</f>
        <v>108.77500000000003</v>
      </c>
      <c r="AB28">
        <f>Table3[[#This Row],[Total Current Liabilities]]-(Table3[[#This Row],[Accounts Payable]]+Table3[[#This Row],[Tax Payable]]+Table3[[#This Row],[Current Debt]]+Table3[[#This Row],[Operating Lease Liability Current]])</f>
        <v>39.194999999999993</v>
      </c>
      <c r="AC28">
        <f>Table3[[#This Row],[Total Liabilities]]-Table3[[#This Row],[Total Current Liabilities]]</f>
        <v>173.745</v>
      </c>
      <c r="AG28" t="s">
        <v>37</v>
      </c>
      <c r="AH28" t="s">
        <v>38</v>
      </c>
      <c r="AI28" t="s">
        <v>39</v>
      </c>
      <c r="AJ28" t="s">
        <v>40</v>
      </c>
      <c r="AK28" t="s">
        <v>41</v>
      </c>
    </row>
    <row r="29" spans="1:37" x14ac:dyDescent="0.2">
      <c r="A29" s="1">
        <v>42735</v>
      </c>
      <c r="B29">
        <v>86.063999999999993</v>
      </c>
      <c r="C29">
        <v>51.741</v>
      </c>
      <c r="D29">
        <v>43.207999999999998</v>
      </c>
      <c r="G29">
        <v>5.0039999999999996</v>
      </c>
      <c r="H29">
        <v>103.128</v>
      </c>
      <c r="I29">
        <v>-2.1480000000000001</v>
      </c>
      <c r="J29">
        <v>173.59899999999999</v>
      </c>
      <c r="K29">
        <v>464.303</v>
      </c>
      <c r="L29">
        <v>353.37900000000002</v>
      </c>
      <c r="M29">
        <v>116.81</v>
      </c>
      <c r="N29">
        <v>75.435000000000002</v>
      </c>
      <c r="O29">
        <v>329.10300000000001</v>
      </c>
      <c r="P29">
        <v>464.303</v>
      </c>
      <c r="Q29">
        <v>135.19999999999999</v>
      </c>
      <c r="X29">
        <f>Table3[[#This Row],[Total Current Assets]]-(Table3[[#This Row],[Cash &amp; Cash Equivalent]]+Table3[[#This Row],[Marketable Securities Current]]+Table3[[#This Row],[Total Accounts Receivable]]+Table3[[#This Row],[Total Inventory]])</f>
        <v>18.281000000000006</v>
      </c>
      <c r="Z29">
        <f>Table3[[#This Row],[Total Non Current Assets]]-(Table3[[#This Row],[Marketable Securities Non Current]]+Table3[[#This Row],[Property Plant and Equipment]]+Table3[[#This Row],[Intangible Assets (excl. goodwill)]]+Table3[[#This Row],[Goodwill]])</f>
        <v>-35.412000000000035</v>
      </c>
      <c r="AA29">
        <f>Table3[[#This Row],[Total Assets]]-Table3[[#This Row],[Total Current Assets]]</f>
        <v>110.92399999999998</v>
      </c>
      <c r="AB29">
        <f>Table3[[#This Row],[Total Current Liabilities]]-(Table3[[#This Row],[Accounts Payable]]+Table3[[#This Row],[Tax Payable]]+Table3[[#This Row],[Current Debt]]+Table3[[#This Row],[Operating Lease Liability Current]])</f>
        <v>65.069000000000003</v>
      </c>
      <c r="AC29">
        <f>Table3[[#This Row],[Total Liabilities]]-Table3[[#This Row],[Total Current Liabilities]]</f>
        <v>212.29300000000001</v>
      </c>
      <c r="AG29" t="s">
        <v>37</v>
      </c>
      <c r="AH29" t="s">
        <v>38</v>
      </c>
      <c r="AI29" t="s">
        <v>39</v>
      </c>
      <c r="AJ29" t="s">
        <v>40</v>
      </c>
      <c r="AK29" t="s">
        <v>41</v>
      </c>
    </row>
    <row r="30" spans="1:37" x14ac:dyDescent="0.2">
      <c r="A30" s="1">
        <v>42643</v>
      </c>
      <c r="B30">
        <v>48.161999999999999</v>
      </c>
      <c r="C30">
        <v>102.577</v>
      </c>
      <c r="D30">
        <v>43.462000000000003</v>
      </c>
      <c r="G30">
        <v>5.21</v>
      </c>
      <c r="H30">
        <v>99.905000000000001</v>
      </c>
      <c r="I30">
        <v>5.4370000000000003</v>
      </c>
      <c r="J30">
        <v>272.25700000000001</v>
      </c>
      <c r="K30">
        <v>560.12300000000005</v>
      </c>
      <c r="L30">
        <v>446.67899999999997</v>
      </c>
      <c r="M30">
        <v>199.10499999999999</v>
      </c>
      <c r="N30">
        <v>75.063999999999993</v>
      </c>
      <c r="O30">
        <v>416.83800000000002</v>
      </c>
      <c r="P30">
        <v>560.12300000000005</v>
      </c>
      <c r="Q30">
        <v>143.285</v>
      </c>
      <c r="X30">
        <f>Table3[[#This Row],[Total Current Assets]]-(Table3[[#This Row],[Cash &amp; Cash Equivalent]]+Table3[[#This Row],[Marketable Securities Current]]+Table3[[#This Row],[Total Accounts Receivable]]+Table3[[#This Row],[Total Inventory]])</f>
        <v>51.196000000000026</v>
      </c>
      <c r="Z30">
        <f>Table3[[#This Row],[Total Non Current Assets]]-(Table3[[#This Row],[Marketable Securities Non Current]]+Table3[[#This Row],[Property Plant and Equipment]]+Table3[[#This Row],[Intangible Assets (excl. goodwill)]]+Table3[[#This Row],[Goodwill]])</f>
        <v>-29.922999999999945</v>
      </c>
      <c r="AA30">
        <f>Table3[[#This Row],[Total Assets]]-Table3[[#This Row],[Total Current Assets]]</f>
        <v>113.44400000000007</v>
      </c>
      <c r="AB30">
        <f>Table3[[#This Row],[Total Current Liabilities]]-(Table3[[#This Row],[Accounts Payable]]+Table3[[#This Row],[Tax Payable]]+Table3[[#This Row],[Current Debt]]+Table3[[#This Row],[Operating Lease Liability Current]])</f>
        <v>96.527999999999992</v>
      </c>
      <c r="AC30">
        <f>Table3[[#This Row],[Total Liabilities]]-Table3[[#This Row],[Total Current Liabilities]]</f>
        <v>217.73300000000003</v>
      </c>
      <c r="AG30" t="s">
        <v>37</v>
      </c>
      <c r="AH30" t="s">
        <v>38</v>
      </c>
      <c r="AI30" t="s">
        <v>39</v>
      </c>
      <c r="AJ30" t="s">
        <v>40</v>
      </c>
      <c r="AK30" t="s">
        <v>41</v>
      </c>
    </row>
    <row r="31" spans="1:37" x14ac:dyDescent="0.2">
      <c r="A31" s="1">
        <v>42551</v>
      </c>
      <c r="B31">
        <v>96.626000000000005</v>
      </c>
      <c r="C31">
        <v>73.716999999999999</v>
      </c>
      <c r="D31">
        <v>43.631</v>
      </c>
      <c r="G31">
        <v>5.173</v>
      </c>
      <c r="H31">
        <v>95.480999999999995</v>
      </c>
      <c r="I31">
        <v>-25.175000000000001</v>
      </c>
      <c r="J31">
        <v>132.892</v>
      </c>
      <c r="K31">
        <v>469.892</v>
      </c>
      <c r="L31">
        <v>352.52300000000002</v>
      </c>
      <c r="M31">
        <v>136.05199999999999</v>
      </c>
      <c r="N31">
        <v>71.468000000000004</v>
      </c>
      <c r="O31">
        <v>353.37299999999999</v>
      </c>
      <c r="P31">
        <v>469.892</v>
      </c>
      <c r="Q31">
        <v>116.51900000000001</v>
      </c>
      <c r="X31">
        <f>Table3[[#This Row],[Total Current Assets]]-(Table3[[#This Row],[Cash &amp; Cash Equivalent]]+Table3[[#This Row],[Marketable Securities Current]]+Table3[[#This Row],[Total Accounts Receivable]]+Table3[[#This Row],[Total Inventory]])</f>
        <v>51.537000000000035</v>
      </c>
      <c r="Z31">
        <f>Table3[[#This Row],[Total Non Current Assets]]-(Table3[[#This Row],[Marketable Securities Non Current]]+Table3[[#This Row],[Property Plant and Equipment]]+Table3[[#This Row],[Intangible Assets (excl. goodwill)]]+Table3[[#This Row],[Goodwill]])</f>
        <v>-21.743000000000023</v>
      </c>
      <c r="AA31">
        <f>Table3[[#This Row],[Total Assets]]-Table3[[#This Row],[Total Current Assets]]</f>
        <v>117.36899999999997</v>
      </c>
      <c r="AB31">
        <f>Table3[[#This Row],[Total Current Liabilities]]-(Table3[[#This Row],[Accounts Payable]]+Table3[[#This Row],[Tax Payable]]+Table3[[#This Row],[Current Debt]]+Table3[[#This Row],[Operating Lease Liability Current]])</f>
        <v>62.334999999999994</v>
      </c>
      <c r="AC31">
        <f>Table3[[#This Row],[Total Liabilities]]-Table3[[#This Row],[Total Current Liabilities]]</f>
        <v>217.321</v>
      </c>
      <c r="AG31" t="s">
        <v>37</v>
      </c>
      <c r="AH31" t="s">
        <v>38</v>
      </c>
      <c r="AI31" t="s">
        <v>39</v>
      </c>
      <c r="AJ31" t="s">
        <v>40</v>
      </c>
      <c r="AK31" t="s">
        <v>41</v>
      </c>
    </row>
    <row r="32" spans="1:37" x14ac:dyDescent="0.2">
      <c r="A32" s="1">
        <v>42460</v>
      </c>
      <c r="B32">
        <v>118.914</v>
      </c>
      <c r="C32">
        <v>28.132000000000001</v>
      </c>
      <c r="D32">
        <v>44.024000000000001</v>
      </c>
      <c r="E32">
        <v>42.746000000000002</v>
      </c>
      <c r="G32">
        <v>5.3029999999999999</v>
      </c>
      <c r="H32">
        <v>89.012</v>
      </c>
      <c r="I32">
        <v>-20.806000000000001</v>
      </c>
      <c r="J32">
        <v>85.471000000000004</v>
      </c>
      <c r="K32">
        <v>430.57100000000003</v>
      </c>
      <c r="L32">
        <v>314.77499999999998</v>
      </c>
      <c r="M32">
        <v>87.832999999999998</v>
      </c>
      <c r="N32">
        <v>53.47</v>
      </c>
      <c r="O32">
        <v>305.33100000000002</v>
      </c>
      <c r="P32">
        <v>430.57100000000003</v>
      </c>
      <c r="Q32">
        <v>125.24</v>
      </c>
      <c r="X32">
        <f>Table3[[#This Row],[Total Current Assets]]-(Table3[[#This Row],[Cash &amp; Cash Equivalent]]+Table3[[#This Row],[Marketable Securities Current]]+Table3[[#This Row],[Total Accounts Receivable]]+Table3[[#This Row],[Total Inventory]])</f>
        <v>56.919999999999959</v>
      </c>
      <c r="Z32">
        <f>Table3[[#This Row],[Total Non Current Assets]]-(Table3[[#This Row],[Marketable Securities Non Current]]+Table3[[#This Row],[Property Plant and Equipment]]+Table3[[#This Row],[Intangible Assets (excl. goodwill)]]+Table3[[#This Row],[Goodwill]])</f>
        <v>-59.985999999999962</v>
      </c>
      <c r="AA32">
        <f>Table3[[#This Row],[Total Assets]]-Table3[[#This Row],[Total Current Assets]]</f>
        <v>115.79600000000005</v>
      </c>
      <c r="AB32">
        <f>Table3[[#This Row],[Total Current Liabilities]]-(Table3[[#This Row],[Accounts Payable]]+Table3[[#This Row],[Tax Payable]]+Table3[[#This Row],[Current Debt]]+Table3[[#This Row],[Operating Lease Liability Current]])</f>
        <v>59.700999999999993</v>
      </c>
      <c r="AC32">
        <f>Table3[[#This Row],[Total Liabilities]]-Table3[[#This Row],[Total Current Liabilities]]</f>
        <v>217.49800000000002</v>
      </c>
      <c r="AG32" t="s">
        <v>37</v>
      </c>
      <c r="AH32" t="s">
        <v>38</v>
      </c>
      <c r="AI32" t="s">
        <v>39</v>
      </c>
      <c r="AJ32" t="s">
        <v>40</v>
      </c>
      <c r="AK32" t="s">
        <v>41</v>
      </c>
    </row>
    <row r="33" spans="1:37" x14ac:dyDescent="0.2">
      <c r="A33" s="1">
        <v>42369</v>
      </c>
      <c r="B33">
        <v>102.52800000000001</v>
      </c>
      <c r="C33">
        <v>34.985999999999997</v>
      </c>
      <c r="D33">
        <v>44.198999999999998</v>
      </c>
      <c r="E33">
        <v>45.31</v>
      </c>
      <c r="G33">
        <v>5.1550000000000002</v>
      </c>
      <c r="H33">
        <v>86.307000000000002</v>
      </c>
      <c r="I33">
        <v>-3.391</v>
      </c>
      <c r="J33">
        <v>163.387</v>
      </c>
      <c r="K33">
        <v>505.9</v>
      </c>
      <c r="L33">
        <v>382.36799999999999</v>
      </c>
      <c r="M33">
        <v>130.13999999999999</v>
      </c>
      <c r="N33">
        <v>60.543999999999997</v>
      </c>
      <c r="O33">
        <v>352.49400000000003</v>
      </c>
      <c r="P33">
        <v>505.9</v>
      </c>
      <c r="Q33">
        <v>153.40600000000001</v>
      </c>
      <c r="X33">
        <f>Table3[[#This Row],[Total Current Assets]]-(Table3[[#This Row],[Cash &amp; Cash Equivalent]]+Table3[[#This Row],[Marketable Securities Current]]+Table3[[#This Row],[Total Accounts Receivable]]+Table3[[#This Row],[Total Inventory]])</f>
        <v>55.908999999999992</v>
      </c>
      <c r="Z33">
        <f>Table3[[#This Row],[Total Non Current Assets]]-(Table3[[#This Row],[Marketable Securities Non Current]]+Table3[[#This Row],[Property Plant and Equipment]]+Table3[[#This Row],[Intangible Assets (excl. goodwill)]]+Table3[[#This Row],[Goodwill]])</f>
        <v>-52.284000000000049</v>
      </c>
      <c r="AA33">
        <f>Table3[[#This Row],[Total Assets]]-Table3[[#This Row],[Total Current Assets]]</f>
        <v>123.53199999999998</v>
      </c>
      <c r="AB33">
        <f>Table3[[#This Row],[Total Current Liabilities]]-(Table3[[#This Row],[Accounts Payable]]+Table3[[#This Row],[Tax Payable]]+Table3[[#This Row],[Current Debt]]+Table3[[#This Row],[Operating Lease Liability Current]])</f>
        <v>95.153999999999996</v>
      </c>
      <c r="AC33">
        <f>Table3[[#This Row],[Total Liabilities]]-Table3[[#This Row],[Total Current Liabilities]]</f>
        <v>222.35400000000004</v>
      </c>
      <c r="AG33" t="s">
        <v>37</v>
      </c>
      <c r="AH33" t="s">
        <v>38</v>
      </c>
      <c r="AI33" t="s">
        <v>39</v>
      </c>
      <c r="AJ33" t="s">
        <v>40</v>
      </c>
      <c r="AK33" t="s">
        <v>41</v>
      </c>
    </row>
    <row r="34" spans="1:37" x14ac:dyDescent="0.2">
      <c r="A34" s="1">
        <v>42277</v>
      </c>
      <c r="B34">
        <v>81.210999999999999</v>
      </c>
      <c r="C34">
        <v>94.631</v>
      </c>
      <c r="D34">
        <v>44.344000000000001</v>
      </c>
      <c r="E34">
        <v>53.533000000000001</v>
      </c>
      <c r="G34">
        <v>4.2320000000000002</v>
      </c>
      <c r="H34">
        <v>95.430999999999997</v>
      </c>
      <c r="I34">
        <v>5.9390000000000001</v>
      </c>
      <c r="J34">
        <v>292.86099999999999</v>
      </c>
      <c r="K34">
        <v>639.55700000000002</v>
      </c>
      <c r="L34">
        <v>513.52499999999998</v>
      </c>
      <c r="M34">
        <v>241.947</v>
      </c>
      <c r="N34">
        <v>81.403999999999996</v>
      </c>
      <c r="O34">
        <v>469.35700000000003</v>
      </c>
      <c r="P34">
        <v>639.55700000000002</v>
      </c>
      <c r="Q34">
        <v>170.2</v>
      </c>
      <c r="S34">
        <v>215</v>
      </c>
      <c r="X34">
        <f>Table3[[#This Row],[Total Current Assets]]-(Table3[[#This Row],[Cash &amp; Cash Equivalent]]+Table3[[#This Row],[Marketable Securities Current]]+Table3[[#This Row],[Total Accounts Receivable]]+Table3[[#This Row],[Total Inventory]])</f>
        <v>58.048999999999978</v>
      </c>
      <c r="Z34">
        <f>Table3[[#This Row],[Total Non Current Assets]]-(Table3[[#This Row],[Marketable Securities Non Current]]+Table3[[#This Row],[Property Plant and Equipment]]+Table3[[#This Row],[Intangible Assets (excl. goodwill)]]+Table3[[#This Row],[Goodwill]])</f>
        <v>-67.275999999999954</v>
      </c>
      <c r="AA34">
        <f>Table3[[#This Row],[Total Assets]]-Table3[[#This Row],[Total Current Assets]]</f>
        <v>126.03200000000004</v>
      </c>
      <c r="AB34">
        <f>Table3[[#This Row],[Total Current Liabilities]]-(Table3[[#This Row],[Accounts Payable]]+Table3[[#This Row],[Tax Payable]]+Table3[[#This Row],[Current Debt]]+Table3[[#This Row],[Operating Lease Liability Current]])</f>
        <v>147.316</v>
      </c>
      <c r="AC34">
        <f>Table3[[#This Row],[Total Liabilities]]-Table3[[#This Row],[Total Current Liabilities]]</f>
        <v>227.41000000000003</v>
      </c>
      <c r="AG34" t="s">
        <v>37</v>
      </c>
      <c r="AH34" t="s">
        <v>38</v>
      </c>
      <c r="AI34" t="s">
        <v>39</v>
      </c>
      <c r="AJ34" t="s">
        <v>40</v>
      </c>
      <c r="AK34" t="s">
        <v>41</v>
      </c>
    </row>
    <row r="35" spans="1:37" x14ac:dyDescent="0.2">
      <c r="A35" s="1">
        <v>42185</v>
      </c>
      <c r="B35">
        <v>110.26900000000001</v>
      </c>
      <c r="C35">
        <v>59.220999999999997</v>
      </c>
      <c r="D35">
        <v>44.567</v>
      </c>
      <c r="E35">
        <v>54.963000000000001</v>
      </c>
      <c r="F35">
        <v>0.22</v>
      </c>
      <c r="G35">
        <v>3.9020000000000001</v>
      </c>
      <c r="H35">
        <v>19.315000000000001</v>
      </c>
      <c r="I35">
        <v>-39.905999999999999</v>
      </c>
      <c r="J35">
        <v>117.148</v>
      </c>
      <c r="K35">
        <v>510.70499999999998</v>
      </c>
      <c r="L35">
        <v>382.96300000000002</v>
      </c>
      <c r="M35">
        <v>150.94</v>
      </c>
      <c r="N35">
        <v>91.887</v>
      </c>
      <c r="O35">
        <v>378.02800000000002</v>
      </c>
      <c r="P35">
        <v>510.70499999999998</v>
      </c>
      <c r="Q35">
        <v>132.67699999999999</v>
      </c>
      <c r="S35">
        <v>215</v>
      </c>
      <c r="X35">
        <f>Table3[[#This Row],[Total Current Assets]]-(Table3[[#This Row],[Cash &amp; Cash Equivalent]]+Table3[[#This Row],[Marketable Securities Current]]+Table3[[#This Row],[Total Accounts Receivable]]+Table3[[#This Row],[Total Inventory]])</f>
        <v>63.439000000000021</v>
      </c>
      <c r="Z35">
        <f>Table3[[#This Row],[Total Non Current Assets]]-(Table3[[#This Row],[Marketable Securities Non Current]]+Table3[[#This Row],[Property Plant and Equipment]]+Table3[[#This Row],[Intangible Assets (excl. goodwill)]]+Table3[[#This Row],[Goodwill]])</f>
        <v>8.8969999999999629</v>
      </c>
      <c r="AA35">
        <f>Table3[[#This Row],[Total Assets]]-Table3[[#This Row],[Total Current Assets]]</f>
        <v>127.74199999999996</v>
      </c>
      <c r="AB35">
        <f>Table3[[#This Row],[Total Current Liabilities]]-(Table3[[#This Row],[Accounts Payable]]+Table3[[#This Row],[Tax Payable]]+Table3[[#This Row],[Current Debt]]+Table3[[#This Row],[Operating Lease Liability Current]])</f>
        <v>91.718999999999994</v>
      </c>
      <c r="AC35">
        <f>Table3[[#This Row],[Total Liabilities]]-Table3[[#This Row],[Total Current Liabilities]]</f>
        <v>227.08800000000002</v>
      </c>
      <c r="AG35" t="s">
        <v>37</v>
      </c>
      <c r="AH35" t="s">
        <v>38</v>
      </c>
      <c r="AI35" t="s">
        <v>39</v>
      </c>
      <c r="AJ35" t="s">
        <v>40</v>
      </c>
      <c r="AK35" t="s">
        <v>41</v>
      </c>
    </row>
    <row r="36" spans="1:37" x14ac:dyDescent="0.2">
      <c r="A36" s="1">
        <v>42094</v>
      </c>
      <c r="B36">
        <v>105.098</v>
      </c>
      <c r="C36">
        <v>24.234999999999999</v>
      </c>
      <c r="D36">
        <v>44.212000000000003</v>
      </c>
      <c r="E36">
        <v>57.478999999999999</v>
      </c>
      <c r="F36">
        <v>0.22</v>
      </c>
      <c r="G36">
        <v>0.91300000000000003</v>
      </c>
      <c r="H36">
        <v>13.105</v>
      </c>
      <c r="I36">
        <v>-34.225999999999999</v>
      </c>
      <c r="J36">
        <v>104.318</v>
      </c>
      <c r="K36">
        <v>470.33600000000001</v>
      </c>
      <c r="L36">
        <v>346.64499999999998</v>
      </c>
      <c r="M36">
        <v>112.43600000000001</v>
      </c>
      <c r="N36">
        <v>79.474000000000004</v>
      </c>
      <c r="O36">
        <v>334.72899999999998</v>
      </c>
      <c r="P36">
        <v>470.33600000000001</v>
      </c>
      <c r="Q36">
        <v>135.607</v>
      </c>
      <c r="S36">
        <v>215</v>
      </c>
      <c r="X36">
        <f>Table3[[#This Row],[Total Current Assets]]-(Table3[[#This Row],[Cash &amp; Cash Equivalent]]+Table3[[#This Row],[Marketable Securities Current]]+Table3[[#This Row],[Total Accounts Receivable]]+Table3[[#This Row],[Total Inventory]])</f>
        <v>57.534999999999968</v>
      </c>
      <c r="Z36">
        <f>Table3[[#This Row],[Total Non Current Assets]]-(Table3[[#This Row],[Marketable Securities Non Current]]+Table3[[#This Row],[Property Plant and Equipment]]+Table3[[#This Row],[Intangible Assets (excl. goodwill)]]+Table3[[#This Row],[Goodwill]])</f>
        <v>8.8950000000000244</v>
      </c>
      <c r="AA36">
        <f>Table3[[#This Row],[Total Assets]]-Table3[[#This Row],[Total Current Assets]]</f>
        <v>123.69100000000003</v>
      </c>
      <c r="AB36">
        <f>Table3[[#This Row],[Total Current Liabilities]]-(Table3[[#This Row],[Accounts Payable]]+Table3[[#This Row],[Tax Payable]]+Table3[[#This Row],[Current Debt]]+Table3[[#This Row],[Operating Lease Liability Current]])</f>
        <v>88.201000000000008</v>
      </c>
      <c r="AC36">
        <f>Table3[[#This Row],[Total Liabilities]]-Table3[[#This Row],[Total Current Liabilities]]</f>
        <v>222.29299999999998</v>
      </c>
      <c r="AG36" t="s">
        <v>37</v>
      </c>
      <c r="AH36" t="s">
        <v>38</v>
      </c>
      <c r="AI36" t="s">
        <v>39</v>
      </c>
      <c r="AJ36" t="s">
        <v>40</v>
      </c>
      <c r="AK36" t="s">
        <v>41</v>
      </c>
    </row>
    <row r="37" spans="1:37" x14ac:dyDescent="0.2">
      <c r="A37" s="1">
        <v>42004</v>
      </c>
      <c r="B37">
        <v>71.525000000000006</v>
      </c>
      <c r="C37">
        <v>56.113</v>
      </c>
      <c r="D37">
        <v>44.491999999999997</v>
      </c>
      <c r="E37">
        <v>59.716999999999999</v>
      </c>
      <c r="F37">
        <v>0.22</v>
      </c>
      <c r="G37">
        <v>1.8740000000000001</v>
      </c>
      <c r="H37">
        <v>87.36</v>
      </c>
      <c r="I37">
        <v>-26.645</v>
      </c>
      <c r="J37">
        <v>234.51599999999999</v>
      </c>
      <c r="K37">
        <v>561.78200000000004</v>
      </c>
      <c r="L37">
        <v>437.59300000000002</v>
      </c>
      <c r="M37">
        <v>191.34800000000001</v>
      </c>
      <c r="N37">
        <v>78.826999999999998</v>
      </c>
      <c r="O37">
        <v>416.69799999999998</v>
      </c>
      <c r="P37">
        <v>561.78200000000004</v>
      </c>
      <c r="Q37">
        <v>145.084</v>
      </c>
      <c r="S37">
        <v>215</v>
      </c>
      <c r="X37">
        <f>Table3[[#This Row],[Total Current Assets]]-(Table3[[#This Row],[Cash &amp; Cash Equivalent]]+Table3[[#This Row],[Marketable Securities Current]]+Table3[[#This Row],[Total Accounts Receivable]]+Table3[[#This Row],[Total Inventory]])</f>
        <v>52.505000000000052</v>
      </c>
      <c r="Z37">
        <f>Table3[[#This Row],[Total Non Current Assets]]-(Table3[[#This Row],[Marketable Securities Non Current]]+Table3[[#This Row],[Property Plant and Equipment]]+Table3[[#This Row],[Intangible Assets (excl. goodwill)]]+Table3[[#This Row],[Goodwill]])</f>
        <v>-67.379999999999967</v>
      </c>
      <c r="AA37">
        <f>Table3[[#This Row],[Total Assets]]-Table3[[#This Row],[Total Current Assets]]</f>
        <v>124.18900000000002</v>
      </c>
      <c r="AB37">
        <f>Table3[[#This Row],[Total Current Liabilities]]-(Table3[[#This Row],[Accounts Payable]]+Table3[[#This Row],[Tax Payable]]+Table3[[#This Row],[Current Debt]]+Table3[[#This Row],[Operating Lease Liability Current]])</f>
        <v>135.23500000000001</v>
      </c>
      <c r="AC37">
        <f>Table3[[#This Row],[Total Liabilities]]-Table3[[#This Row],[Total Current Liabilities]]</f>
        <v>225.34999999999997</v>
      </c>
      <c r="AG37" t="s">
        <v>37</v>
      </c>
      <c r="AH37" t="s">
        <v>38</v>
      </c>
      <c r="AI37" t="s">
        <v>39</v>
      </c>
      <c r="AJ37" t="s">
        <v>40</v>
      </c>
      <c r="AK37" t="s">
        <v>41</v>
      </c>
    </row>
    <row r="38" spans="1:37" x14ac:dyDescent="0.2">
      <c r="A38" s="1">
        <v>41912</v>
      </c>
      <c r="B38">
        <v>88.617000000000004</v>
      </c>
      <c r="C38">
        <v>115.623</v>
      </c>
      <c r="D38">
        <v>44.776000000000003</v>
      </c>
      <c r="E38">
        <v>61.933</v>
      </c>
      <c r="F38">
        <v>0.22</v>
      </c>
      <c r="G38">
        <v>7.2489999999999997</v>
      </c>
      <c r="H38">
        <v>10.552</v>
      </c>
      <c r="I38">
        <v>-29.443000000000001</v>
      </c>
      <c r="J38">
        <v>304.33800000000002</v>
      </c>
      <c r="K38">
        <v>665.75599999999997</v>
      </c>
      <c r="L38">
        <v>539.60299999999995</v>
      </c>
      <c r="M38">
        <v>289.202</v>
      </c>
      <c r="N38">
        <v>88.775999999999996</v>
      </c>
      <c r="O38">
        <v>521.12199999999996</v>
      </c>
      <c r="P38">
        <v>665.75599999999997</v>
      </c>
      <c r="R38">
        <v>38.905000000000001</v>
      </c>
      <c r="S38">
        <v>215</v>
      </c>
      <c r="X38">
        <f>Table3[[#This Row],[Total Current Assets]]-(Table3[[#This Row],[Cash &amp; Cash Equivalent]]+Table3[[#This Row],[Marketable Securities Current]]+Table3[[#This Row],[Total Accounts Receivable]]+Table3[[#This Row],[Total Inventory]])</f>
        <v>57.65199999999993</v>
      </c>
      <c r="Z38">
        <f>Table3[[#This Row],[Total Non Current Assets]]-(Table3[[#This Row],[Marketable Securities Non Current]]+Table3[[#This Row],[Property Plant and Equipment]]+Table3[[#This Row],[Intangible Assets (excl. goodwill)]]+Table3[[#This Row],[Goodwill]])</f>
        <v>8.8920000000000243</v>
      </c>
      <c r="AA38">
        <f>Table3[[#This Row],[Total Assets]]-Table3[[#This Row],[Total Current Assets]]</f>
        <v>126.15300000000002</v>
      </c>
      <c r="AB38">
        <f>Table3[[#This Row],[Total Current Liabilities]]-(Table3[[#This Row],[Accounts Payable]]+Table3[[#This Row],[Tax Payable]]+Table3[[#This Row],[Current Debt]]+Table3[[#This Row],[Operating Lease Liability Current]])</f>
        <v>134.67399999999998</v>
      </c>
      <c r="AC38">
        <f>Table3[[#This Row],[Total Liabilities]]-Table3[[#This Row],[Total Current Liabilities]]</f>
        <v>231.91999999999996</v>
      </c>
      <c r="AG38" t="s">
        <v>37</v>
      </c>
      <c r="AH38" t="s">
        <v>38</v>
      </c>
      <c r="AI38" t="s">
        <v>39</v>
      </c>
      <c r="AJ38" t="s">
        <v>40</v>
      </c>
      <c r="AK38" t="s">
        <v>41</v>
      </c>
    </row>
    <row r="39" spans="1:37" x14ac:dyDescent="0.2">
      <c r="A39" s="1">
        <v>41820</v>
      </c>
      <c r="B39">
        <v>162.71299999999999</v>
      </c>
      <c r="C39">
        <v>60.55</v>
      </c>
      <c r="D39">
        <v>45.093000000000004</v>
      </c>
      <c r="E39">
        <v>65.581999999999994</v>
      </c>
      <c r="F39">
        <v>0.22</v>
      </c>
      <c r="G39">
        <v>7.3769999999999998</v>
      </c>
      <c r="H39">
        <v>14.276999999999999</v>
      </c>
      <c r="I39">
        <v>-73.512</v>
      </c>
      <c r="J39">
        <v>109.342</v>
      </c>
      <c r="K39">
        <v>534.11500000000001</v>
      </c>
      <c r="L39">
        <v>400.06</v>
      </c>
      <c r="M39">
        <v>201.613</v>
      </c>
      <c r="N39">
        <v>65.147999999999996</v>
      </c>
      <c r="O39">
        <v>433.661</v>
      </c>
      <c r="P39">
        <v>534.11500000000001</v>
      </c>
      <c r="R39">
        <v>38.633000000000003</v>
      </c>
      <c r="S39">
        <v>215</v>
      </c>
      <c r="X39">
        <f>Table3[[#This Row],[Total Current Assets]]-(Table3[[#This Row],[Cash &amp; Cash Equivalent]]+Table3[[#This Row],[Marketable Securities Current]]+Table3[[#This Row],[Total Accounts Receivable]]+Table3[[#This Row],[Total Inventory]])</f>
        <v>62.637</v>
      </c>
      <c r="Z39">
        <f>Table3[[#This Row],[Total Non Current Assets]]-(Table3[[#This Row],[Marketable Securities Non Current]]+Table3[[#This Row],[Property Plant and Equipment]]+Table3[[#This Row],[Intangible Assets (excl. goodwill)]]+Table3[[#This Row],[Goodwill]])</f>
        <v>9.1030000000000086</v>
      </c>
      <c r="AA39">
        <f>Table3[[#This Row],[Total Assets]]-Table3[[#This Row],[Total Current Assets]]</f>
        <v>134.05500000000001</v>
      </c>
      <c r="AB39">
        <f>Table3[[#This Row],[Total Current Liabilities]]-(Table3[[#This Row],[Accounts Payable]]+Table3[[#This Row],[Tax Payable]]+Table3[[#This Row],[Current Debt]]+Table3[[#This Row],[Operating Lease Liability Current]])</f>
        <v>102.43</v>
      </c>
      <c r="AC39">
        <f>Table3[[#This Row],[Total Liabilities]]-Table3[[#This Row],[Total Current Liabilities]]</f>
        <v>232.048</v>
      </c>
      <c r="AG39" t="s">
        <v>37</v>
      </c>
      <c r="AH39" t="s">
        <v>38</v>
      </c>
      <c r="AI39" t="s">
        <v>39</v>
      </c>
      <c r="AJ39" t="s">
        <v>40</v>
      </c>
      <c r="AK39" t="s">
        <v>41</v>
      </c>
    </row>
    <row r="40" spans="1:37" x14ac:dyDescent="0.2">
      <c r="A40" s="1">
        <v>41729</v>
      </c>
      <c r="B40">
        <v>113.355</v>
      </c>
      <c r="C40">
        <v>21.338000000000001</v>
      </c>
      <c r="D40">
        <v>44.936</v>
      </c>
      <c r="E40">
        <v>63.555999999999997</v>
      </c>
      <c r="F40">
        <v>0.22</v>
      </c>
      <c r="G40">
        <v>7.4290000000000003</v>
      </c>
      <c r="H40">
        <v>10.842000000000001</v>
      </c>
      <c r="I40">
        <v>-64.459000000000003</v>
      </c>
      <c r="J40">
        <v>65.367000000000004</v>
      </c>
      <c r="K40">
        <v>410.77699999999999</v>
      </c>
      <c r="L40">
        <v>282.34300000000002</v>
      </c>
      <c r="M40">
        <v>161.92599999999999</v>
      </c>
      <c r="N40">
        <v>42.203000000000003</v>
      </c>
      <c r="O40">
        <v>278.27699999999999</v>
      </c>
      <c r="P40">
        <v>410.77699999999999</v>
      </c>
      <c r="X40">
        <f>Table3[[#This Row],[Total Current Assets]]-(Table3[[#This Row],[Cash &amp; Cash Equivalent]]+Table3[[#This Row],[Marketable Securities Current]]+Table3[[#This Row],[Total Accounts Receivable]]+Table3[[#This Row],[Total Inventory]])</f>
        <v>61.198000000000008</v>
      </c>
      <c r="Z40">
        <f>Table3[[#This Row],[Total Non Current Assets]]-(Table3[[#This Row],[Marketable Securities Non Current]]+Table3[[#This Row],[Property Plant and Equipment]]+Table3[[#This Row],[Intangible Assets (excl. goodwill)]]+Table3[[#This Row],[Goodwill]])</f>
        <v>9.0999999999999659</v>
      </c>
      <c r="AA40">
        <f>Table3[[#This Row],[Total Assets]]-Table3[[#This Row],[Total Current Assets]]</f>
        <v>128.43399999999997</v>
      </c>
      <c r="AB40">
        <f>Table3[[#This Row],[Total Current Liabilities]]-(Table3[[#This Row],[Accounts Payable]]+Table3[[#This Row],[Tax Payable]]+Table3[[#This Row],[Current Debt]]+Table3[[#This Row],[Operating Lease Liability Current]])</f>
        <v>140.58799999999999</v>
      </c>
      <c r="AC40">
        <f>Table3[[#This Row],[Total Liabilities]]-Table3[[#This Row],[Total Current Liabilities]]</f>
        <v>116.351</v>
      </c>
      <c r="AG40" t="s">
        <v>37</v>
      </c>
      <c r="AH40" t="s">
        <v>38</v>
      </c>
      <c r="AI40" t="s">
        <v>39</v>
      </c>
      <c r="AJ40" t="s">
        <v>40</v>
      </c>
      <c r="AK40" t="s">
        <v>41</v>
      </c>
    </row>
    <row r="41" spans="1:37" x14ac:dyDescent="0.2">
      <c r="A41" s="1">
        <v>41639</v>
      </c>
      <c r="B41">
        <v>117.071</v>
      </c>
      <c r="C41">
        <v>25.274999999999999</v>
      </c>
      <c r="D41">
        <v>44.875999999999998</v>
      </c>
      <c r="E41">
        <v>63.817999999999998</v>
      </c>
      <c r="F41">
        <v>0.22</v>
      </c>
      <c r="G41">
        <v>7.0209999999999999</v>
      </c>
      <c r="H41">
        <v>11.096</v>
      </c>
      <c r="I41">
        <v>-48.154000000000003</v>
      </c>
      <c r="J41">
        <v>101.223</v>
      </c>
      <c r="K41">
        <v>449.84399999999999</v>
      </c>
      <c r="L41">
        <v>320.93200000000002</v>
      </c>
      <c r="M41">
        <v>184.595</v>
      </c>
      <c r="N41">
        <v>46.783999999999999</v>
      </c>
      <c r="O41">
        <v>301.15899999999999</v>
      </c>
      <c r="P41">
        <v>449.84399999999999</v>
      </c>
      <c r="Q41">
        <v>148.685</v>
      </c>
      <c r="R41">
        <v>38.097999999999999</v>
      </c>
      <c r="S41">
        <v>100</v>
      </c>
      <c r="X41">
        <f>Table3[[#This Row],[Total Current Assets]]-(Table3[[#This Row],[Cash &amp; Cash Equivalent]]+Table3[[#This Row],[Marketable Securities Current]]+Table3[[#This Row],[Total Accounts Receivable]]+Table3[[#This Row],[Total Inventory]])</f>
        <v>55.634000000000015</v>
      </c>
      <c r="Z41">
        <f>Table3[[#This Row],[Total Non Current Assets]]-(Table3[[#This Row],[Marketable Securities Non Current]]+Table3[[#This Row],[Property Plant and Equipment]]+Table3[[#This Row],[Intangible Assets (excl. goodwill)]]+Table3[[#This Row],[Goodwill]])</f>
        <v>9.1219999999999857</v>
      </c>
      <c r="AA41">
        <f>Table3[[#This Row],[Total Assets]]-Table3[[#This Row],[Total Current Assets]]</f>
        <v>128.91199999999998</v>
      </c>
      <c r="AB41">
        <f>Table3[[#This Row],[Total Current Liabilities]]-(Table3[[#This Row],[Accounts Payable]]+Table3[[#This Row],[Tax Payable]]+Table3[[#This Row],[Current Debt]]+Table3[[#This Row],[Operating Lease Liability Current]])</f>
        <v>121.22200000000001</v>
      </c>
      <c r="AC41">
        <f>Table3[[#This Row],[Total Liabilities]]-Table3[[#This Row],[Total Current Liabilities]]</f>
        <v>116.56399999999999</v>
      </c>
      <c r="AG41" t="s">
        <v>37</v>
      </c>
      <c r="AH41" t="s">
        <v>38</v>
      </c>
      <c r="AI41" t="s">
        <v>39</v>
      </c>
      <c r="AJ41" t="s">
        <v>40</v>
      </c>
      <c r="AK41" t="s">
        <v>41</v>
      </c>
    </row>
    <row r="42" spans="1:37" x14ac:dyDescent="0.2">
      <c r="A42" s="1">
        <v>41547</v>
      </c>
      <c r="B42">
        <v>51.518999999999998</v>
      </c>
      <c r="C42">
        <v>89.78</v>
      </c>
      <c r="D42">
        <v>44.734999999999999</v>
      </c>
      <c r="E42">
        <v>66.239999999999995</v>
      </c>
      <c r="F42">
        <v>0.22</v>
      </c>
      <c r="G42">
        <v>13.182</v>
      </c>
      <c r="H42">
        <v>12.093999999999999</v>
      </c>
      <c r="I42">
        <v>-32.085999999999999</v>
      </c>
      <c r="J42">
        <v>257.96499999999997</v>
      </c>
      <c r="K42">
        <v>557.09400000000005</v>
      </c>
      <c r="L42">
        <v>423.53899999999999</v>
      </c>
      <c r="M42">
        <v>228.29400000000001</v>
      </c>
      <c r="N42">
        <v>59.119</v>
      </c>
      <c r="O42">
        <v>392.74099999999999</v>
      </c>
      <c r="P42">
        <v>557.09400000000005</v>
      </c>
      <c r="X42">
        <f>Table3[[#This Row],[Total Current Assets]]-(Table3[[#This Row],[Cash &amp; Cash Equivalent]]+Table3[[#This Row],[Marketable Securities Current]]+Table3[[#This Row],[Total Accounts Receivable]]+Table3[[#This Row],[Total Inventory]])</f>
        <v>54.716000000000008</v>
      </c>
      <c r="Z42">
        <f>Table3[[#This Row],[Total Non Current Assets]]-(Table3[[#This Row],[Marketable Securities Non Current]]+Table3[[#This Row],[Property Plant and Equipment]]+Table3[[#This Row],[Intangible Assets (excl. goodwill)]]+Table3[[#This Row],[Goodwill]])</f>
        <v>10.486000000000075</v>
      </c>
      <c r="AA42">
        <f>Table3[[#This Row],[Total Assets]]-Table3[[#This Row],[Total Current Assets]]</f>
        <v>133.55500000000006</v>
      </c>
      <c r="AB42">
        <f>Table3[[#This Row],[Total Current Liabilities]]-(Table3[[#This Row],[Accounts Payable]]+Table3[[#This Row],[Tax Payable]]+Table3[[#This Row],[Current Debt]]+Table3[[#This Row],[Operating Lease Liability Current]])</f>
        <v>138.51400000000001</v>
      </c>
      <c r="AC42">
        <f>Table3[[#This Row],[Total Liabilities]]-Table3[[#This Row],[Total Current Liabilities]]</f>
        <v>164.44699999999997</v>
      </c>
      <c r="AG42" t="s">
        <v>37</v>
      </c>
      <c r="AH42" t="s">
        <v>38</v>
      </c>
      <c r="AI42" t="s">
        <v>39</v>
      </c>
      <c r="AJ42" t="s">
        <v>40</v>
      </c>
      <c r="AK42" t="s">
        <v>41</v>
      </c>
    </row>
    <row r="43" spans="1:37" x14ac:dyDescent="0.2">
      <c r="A43" s="1">
        <v>41455</v>
      </c>
      <c r="B43">
        <v>69.716999999999999</v>
      </c>
      <c r="C43">
        <v>56.033000000000001</v>
      </c>
      <c r="D43">
        <v>48.502000000000002</v>
      </c>
      <c r="E43">
        <v>67.332999999999998</v>
      </c>
      <c r="F43">
        <v>0.22</v>
      </c>
      <c r="G43">
        <v>18.369</v>
      </c>
      <c r="H43">
        <v>14.956</v>
      </c>
      <c r="I43">
        <v>-68.683000000000007</v>
      </c>
      <c r="J43">
        <v>94.915000000000006</v>
      </c>
      <c r="K43">
        <v>422.08699999999999</v>
      </c>
      <c r="L43">
        <v>280.16300000000001</v>
      </c>
      <c r="M43">
        <v>163.13300000000001</v>
      </c>
      <c r="N43">
        <v>56.673999999999999</v>
      </c>
      <c r="O43">
        <v>292.57900000000001</v>
      </c>
      <c r="P43">
        <v>422.08699999999999</v>
      </c>
      <c r="X43">
        <f>Table3[[#This Row],[Total Current Assets]]-(Table3[[#This Row],[Cash &amp; Cash Equivalent]]+Table3[[#This Row],[Marketable Securities Current]]+Table3[[#This Row],[Total Accounts Receivable]]+Table3[[#This Row],[Total Inventory]])</f>
        <v>58.637</v>
      </c>
      <c r="Z43">
        <f>Table3[[#This Row],[Total Non Current Assets]]-(Table3[[#This Row],[Marketable Securities Non Current]]+Table3[[#This Row],[Property Plant and Equipment]]+Table3[[#This Row],[Intangible Assets (excl. goodwill)]]+Table3[[#This Row],[Goodwill]])</f>
        <v>11.132999999999981</v>
      </c>
      <c r="AA43">
        <f>Table3[[#This Row],[Total Assets]]-Table3[[#This Row],[Total Current Assets]]</f>
        <v>141.92399999999998</v>
      </c>
      <c r="AB43">
        <f>Table3[[#This Row],[Total Current Liabilities]]-(Table3[[#This Row],[Accounts Payable]]+Table3[[#This Row],[Tax Payable]]+Table3[[#This Row],[Current Debt]]+Table3[[#This Row],[Operating Lease Liability Current]])</f>
        <v>107.10000000000001</v>
      </c>
      <c r="AC43">
        <f>Table3[[#This Row],[Total Liabilities]]-Table3[[#This Row],[Total Current Liabilities]]</f>
        <v>129.446</v>
      </c>
      <c r="AG43" t="s">
        <v>37</v>
      </c>
      <c r="AH43" t="s">
        <v>38</v>
      </c>
      <c r="AI43" t="s">
        <v>39</v>
      </c>
      <c r="AJ43" t="s">
        <v>40</v>
      </c>
      <c r="AK43" t="s">
        <v>41</v>
      </c>
    </row>
    <row r="44" spans="1:37" x14ac:dyDescent="0.2">
      <c r="A44" s="1">
        <v>41364</v>
      </c>
      <c r="B44">
        <v>165.36099999999999</v>
      </c>
      <c r="C44">
        <v>30.402000000000001</v>
      </c>
      <c r="D44">
        <v>48.488999999999997</v>
      </c>
      <c r="E44">
        <v>69.504000000000005</v>
      </c>
      <c r="F44">
        <v>0.218</v>
      </c>
      <c r="G44">
        <v>18.449000000000002</v>
      </c>
      <c r="H44">
        <v>16.236000000000001</v>
      </c>
      <c r="I44">
        <v>-20.273</v>
      </c>
      <c r="J44">
        <v>64.984999999999999</v>
      </c>
      <c r="K44">
        <v>493.85599999999999</v>
      </c>
      <c r="L44">
        <v>345.59800000000001</v>
      </c>
      <c r="M44">
        <v>187.262</v>
      </c>
      <c r="N44">
        <v>52.052</v>
      </c>
      <c r="O44">
        <v>316.10500000000002</v>
      </c>
      <c r="P44">
        <v>493.85599999999999</v>
      </c>
      <c r="X44">
        <f>Table3[[#This Row],[Total Current Assets]]-(Table3[[#This Row],[Cash &amp; Cash Equivalent]]+Table3[[#This Row],[Marketable Securities Current]]+Table3[[#This Row],[Total Accounts Receivable]]+Table3[[#This Row],[Total Inventory]])</f>
        <v>62.982000000000028</v>
      </c>
      <c r="Z44">
        <f>Table3[[#This Row],[Total Non Current Assets]]-(Table3[[#This Row],[Marketable Securities Non Current]]+Table3[[#This Row],[Property Plant and Equipment]]+Table3[[#This Row],[Intangible Assets (excl. goodwill)]]+Table3[[#This Row],[Goodwill]])</f>
        <v>14.028999999999968</v>
      </c>
      <c r="AA44">
        <f>Table3[[#This Row],[Total Assets]]-Table3[[#This Row],[Total Current Assets]]</f>
        <v>148.25799999999998</v>
      </c>
      <c r="AB44">
        <f>Table3[[#This Row],[Total Current Liabilities]]-(Table3[[#This Row],[Accounts Payable]]+Table3[[#This Row],[Tax Payable]]+Table3[[#This Row],[Current Debt]]+Table3[[#This Row],[Operating Lease Liability Current]])</f>
        <v>156.86000000000001</v>
      </c>
      <c r="AC44">
        <f>Table3[[#This Row],[Total Liabilities]]-Table3[[#This Row],[Total Current Liabilities]]</f>
        <v>128.84300000000002</v>
      </c>
      <c r="AG44" t="s">
        <v>37</v>
      </c>
      <c r="AH44" t="s">
        <v>38</v>
      </c>
      <c r="AI44" t="s">
        <v>39</v>
      </c>
      <c r="AJ44" t="s">
        <v>40</v>
      </c>
      <c r="AK44" t="s">
        <v>41</v>
      </c>
    </row>
    <row r="45" spans="1:37" x14ac:dyDescent="0.2">
      <c r="A45" s="1">
        <v>41274</v>
      </c>
      <c r="B45">
        <v>189.321</v>
      </c>
      <c r="C45">
        <v>37.792999999999999</v>
      </c>
      <c r="D45">
        <v>48.835999999999999</v>
      </c>
      <c r="E45">
        <v>70.977000000000004</v>
      </c>
      <c r="F45">
        <v>0.218</v>
      </c>
      <c r="G45">
        <v>18.344999999999999</v>
      </c>
      <c r="H45">
        <v>15.826000000000001</v>
      </c>
      <c r="I45">
        <v>8.8360000000000003</v>
      </c>
      <c r="J45">
        <v>105.455</v>
      </c>
      <c r="K45">
        <v>554.82500000000005</v>
      </c>
      <c r="L45">
        <v>406.05599999999998</v>
      </c>
      <c r="M45">
        <v>219.47499999999999</v>
      </c>
      <c r="N45">
        <v>59.69</v>
      </c>
      <c r="O45">
        <v>347.60500000000002</v>
      </c>
      <c r="P45">
        <v>554.82500000000005</v>
      </c>
      <c r="Q45">
        <v>207.22</v>
      </c>
      <c r="X45">
        <f>Table3[[#This Row],[Total Current Assets]]-(Table3[[#This Row],[Cash &amp; Cash Equivalent]]+Table3[[#This Row],[Marketable Securities Current]]+Table3[[#This Row],[Total Accounts Receivable]]+Table3[[#This Row],[Total Inventory]])</f>
        <v>51.372000000000014</v>
      </c>
      <c r="Z45">
        <f>Table3[[#This Row],[Total Non Current Assets]]-(Table3[[#This Row],[Marketable Securities Non Current]]+Table3[[#This Row],[Property Plant and Equipment]]+Table3[[#This Row],[Intangible Assets (excl. goodwill)]]+Table3[[#This Row],[Goodwill]])</f>
        <v>13.130000000000052</v>
      </c>
      <c r="AA45">
        <f>Table3[[#This Row],[Total Assets]]-Table3[[#This Row],[Total Current Assets]]</f>
        <v>148.76900000000006</v>
      </c>
      <c r="AB45">
        <f>Table3[[#This Row],[Total Current Liabilities]]-(Table3[[#This Row],[Accounts Payable]]+Table3[[#This Row],[Tax Payable]]+Table3[[#This Row],[Current Debt]]+Table3[[#This Row],[Operating Lease Liability Current]])</f>
        <v>181.68199999999999</v>
      </c>
      <c r="AC45">
        <f>Table3[[#This Row],[Total Liabilities]]-Table3[[#This Row],[Total Current Liabilities]]</f>
        <v>128.13000000000002</v>
      </c>
      <c r="AG45" t="s">
        <v>37</v>
      </c>
      <c r="AH45" t="s">
        <v>38</v>
      </c>
      <c r="AI45" t="s">
        <v>39</v>
      </c>
      <c r="AJ45" t="s">
        <v>40</v>
      </c>
      <c r="AK45" t="s">
        <v>41</v>
      </c>
    </row>
    <row r="46" spans="1:37" x14ac:dyDescent="0.2">
      <c r="A46" s="1">
        <v>41182</v>
      </c>
      <c r="B46">
        <v>140.755</v>
      </c>
      <c r="C46">
        <v>105.91200000000001</v>
      </c>
      <c r="D46">
        <v>50.771000000000001</v>
      </c>
      <c r="E46">
        <v>70.289000000000001</v>
      </c>
      <c r="F46">
        <v>0.218</v>
      </c>
      <c r="G46">
        <v>27.327999999999999</v>
      </c>
      <c r="H46">
        <v>15.13</v>
      </c>
      <c r="I46">
        <v>130.458</v>
      </c>
      <c r="J46">
        <v>242.63499999999999</v>
      </c>
      <c r="K46">
        <v>738.58600000000001</v>
      </c>
      <c r="L46">
        <v>541.56399999999996</v>
      </c>
      <c r="M46">
        <v>284.03399999999999</v>
      </c>
      <c r="N46">
        <v>73.228999999999999</v>
      </c>
      <c r="O46">
        <v>409.52300000000002</v>
      </c>
      <c r="P46">
        <v>738.58600000000001</v>
      </c>
      <c r="X46">
        <f>Table3[[#This Row],[Total Current Assets]]-(Table3[[#This Row],[Cash &amp; Cash Equivalent]]+Table3[[#This Row],[Marketable Securities Current]]+Table3[[#This Row],[Total Accounts Receivable]]+Table3[[#This Row],[Total Inventory]])</f>
        <v>84.727000000000032</v>
      </c>
      <c r="Z46">
        <f>Table3[[#This Row],[Total Non Current Assets]]-(Table3[[#This Row],[Marketable Securities Non Current]]+Table3[[#This Row],[Property Plant and Equipment]]+Table3[[#This Row],[Intangible Assets (excl. goodwill)]]+Table3[[#This Row],[Goodwill]])</f>
        <v>60.83200000000005</v>
      </c>
      <c r="AA46">
        <f>Table3[[#This Row],[Total Assets]]-Table3[[#This Row],[Total Current Assets]]</f>
        <v>197.02200000000005</v>
      </c>
      <c r="AB46">
        <f>Table3[[#This Row],[Total Current Liabilities]]-(Table3[[#This Row],[Accounts Payable]]+Table3[[#This Row],[Tax Payable]]+Table3[[#This Row],[Current Debt]]+Table3[[#This Row],[Operating Lease Liability Current]])</f>
        <v>178.12199999999999</v>
      </c>
      <c r="AC46">
        <f>Table3[[#This Row],[Total Liabilities]]-Table3[[#This Row],[Total Current Liabilities]]</f>
        <v>125.48900000000003</v>
      </c>
      <c r="AG46" t="s">
        <v>37</v>
      </c>
      <c r="AH46" t="s">
        <v>38</v>
      </c>
      <c r="AI46" t="s">
        <v>39</v>
      </c>
      <c r="AJ46" t="s">
        <v>40</v>
      </c>
      <c r="AK46" t="s">
        <v>41</v>
      </c>
    </row>
    <row r="47" spans="1:37" x14ac:dyDescent="0.2">
      <c r="A47" s="1">
        <v>41090</v>
      </c>
      <c r="B47">
        <v>221.648</v>
      </c>
      <c r="C47">
        <v>64.341999999999999</v>
      </c>
      <c r="D47">
        <v>24.725000000000001</v>
      </c>
      <c r="E47">
        <v>23.766999999999999</v>
      </c>
      <c r="F47">
        <v>0.216</v>
      </c>
      <c r="G47">
        <v>1.831</v>
      </c>
      <c r="H47">
        <v>18.792000000000002</v>
      </c>
      <c r="I47">
        <v>102.202</v>
      </c>
      <c r="J47">
        <v>121.59699999999999</v>
      </c>
      <c r="K47">
        <v>615.92100000000005</v>
      </c>
      <c r="L47">
        <v>496.06200000000001</v>
      </c>
      <c r="M47">
        <v>142.53200000000001</v>
      </c>
      <c r="N47">
        <v>60.798000000000002</v>
      </c>
      <c r="O47">
        <v>242.465</v>
      </c>
      <c r="P47">
        <v>615.92100000000005</v>
      </c>
      <c r="X47">
        <f>Table3[[#This Row],[Total Current Assets]]-(Table3[[#This Row],[Cash &amp; Cash Equivalent]]+Table3[[#This Row],[Marketable Securities Current]]+Table3[[#This Row],[Total Accounts Receivable]]+Table3[[#This Row],[Total Inventory]])</f>
        <v>91.802999999999997</v>
      </c>
      <c r="Z47">
        <f>Table3[[#This Row],[Total Non Current Assets]]-(Table3[[#This Row],[Marketable Securities Non Current]]+Table3[[#This Row],[Property Plant and Equipment]]+Table3[[#This Row],[Intangible Assets (excl. goodwill)]]+Table3[[#This Row],[Goodwill]])</f>
        <v>52.575000000000045</v>
      </c>
      <c r="AA47">
        <f>Table3[[#This Row],[Total Assets]]-Table3[[#This Row],[Total Current Assets]]</f>
        <v>119.85900000000004</v>
      </c>
      <c r="AB47">
        <f>Table3[[#This Row],[Total Current Liabilities]]-(Table3[[#This Row],[Accounts Payable]]+Table3[[#This Row],[Tax Payable]]+Table3[[#This Row],[Current Debt]]+Table3[[#This Row],[Operating Lease Liability Current]])</f>
        <v>78.190000000000012</v>
      </c>
      <c r="AC47">
        <f>Table3[[#This Row],[Total Liabilities]]-Table3[[#This Row],[Total Current Liabilities]]</f>
        <v>99.932999999999993</v>
      </c>
      <c r="AG47" t="s">
        <v>37</v>
      </c>
      <c r="AH47" t="s">
        <v>38</v>
      </c>
      <c r="AI47" t="s">
        <v>39</v>
      </c>
      <c r="AJ47" t="s">
        <v>40</v>
      </c>
      <c r="AK47" t="s">
        <v>41</v>
      </c>
    </row>
    <row r="48" spans="1:37" x14ac:dyDescent="0.2">
      <c r="A48" s="1">
        <v>40999</v>
      </c>
      <c r="B48">
        <v>254.55500000000001</v>
      </c>
      <c r="C48">
        <v>20.062999999999999</v>
      </c>
      <c r="D48">
        <v>24.725000000000001</v>
      </c>
      <c r="E48">
        <v>21.288</v>
      </c>
      <c r="F48">
        <v>0.214</v>
      </c>
      <c r="G48">
        <v>1.8580000000000001</v>
      </c>
      <c r="H48">
        <v>17.545000000000002</v>
      </c>
      <c r="I48">
        <v>104.587</v>
      </c>
      <c r="J48">
        <v>58.402999999999999</v>
      </c>
      <c r="K48">
        <v>571.14499999999998</v>
      </c>
      <c r="L48">
        <v>451.30500000000001</v>
      </c>
      <c r="M48">
        <v>96.591999999999999</v>
      </c>
      <c r="N48">
        <v>44.997999999999998</v>
      </c>
      <c r="O48">
        <v>195.87</v>
      </c>
      <c r="P48">
        <v>571.14499999999998</v>
      </c>
      <c r="X48">
        <f>Table3[[#This Row],[Total Current Assets]]-(Table3[[#This Row],[Cash &amp; Cash Equivalent]]+Table3[[#This Row],[Marketable Securities Current]]+Table3[[#This Row],[Total Accounts Receivable]]+Table3[[#This Row],[Total Inventory]])</f>
        <v>93.134999999999991</v>
      </c>
      <c r="Z48">
        <f>Table3[[#This Row],[Total Non Current Assets]]-(Table3[[#This Row],[Marketable Securities Non Current]]+Table3[[#This Row],[Property Plant and Equipment]]+Table3[[#This Row],[Intangible Assets (excl. goodwill)]]+Table3[[#This Row],[Goodwill]])</f>
        <v>56.281999999999975</v>
      </c>
      <c r="AA48">
        <f>Table3[[#This Row],[Total Assets]]-Table3[[#This Row],[Total Current Assets]]</f>
        <v>119.83999999999997</v>
      </c>
      <c r="AB48">
        <f>Table3[[#This Row],[Total Current Liabilities]]-(Table3[[#This Row],[Accounts Payable]]+Table3[[#This Row],[Tax Payable]]+Table3[[#This Row],[Current Debt]]+Table3[[#This Row],[Operating Lease Liability Current]])</f>
        <v>76.528999999999996</v>
      </c>
      <c r="AC48">
        <f>Table3[[#This Row],[Total Liabilities]]-Table3[[#This Row],[Total Current Liabilities]]</f>
        <v>99.278000000000006</v>
      </c>
      <c r="AG48" t="s">
        <v>37</v>
      </c>
      <c r="AH48" t="s">
        <v>38</v>
      </c>
      <c r="AI48" t="s">
        <v>39</v>
      </c>
      <c r="AJ48" t="s">
        <v>40</v>
      </c>
      <c r="AK48" t="s">
        <v>41</v>
      </c>
    </row>
    <row r="49" spans="1:37" x14ac:dyDescent="0.2">
      <c r="A49" s="1">
        <v>40911</v>
      </c>
      <c r="B49">
        <v>257.25799999999998</v>
      </c>
      <c r="X49">
        <f>Table3[[#This Row],[Total Current Assets]]-(Table3[[#This Row],[Cash &amp; Cash Equivalent]]+Table3[[#This Row],[Marketable Securities Current]]+Table3[[#This Row],[Total Accounts Receivable]]+Table3[[#This Row],[Total Inventory]])</f>
        <v>-257.25799999999998</v>
      </c>
      <c r="Z49">
        <f>Table3[[#This Row],[Total Non Current Assets]]-(Table3[[#This Row],[Marketable Securities Non Current]]+Table3[[#This Row],[Property Plant and Equipment]]+Table3[[#This Row],[Intangible Assets (excl. goodwill)]]+Table3[[#This Row],[Goodwill]])</f>
        <v>0</v>
      </c>
      <c r="AA49">
        <f>Table3[[#This Row],[Total Assets]]-Table3[[#This Row],[Total Current Assets]]</f>
        <v>0</v>
      </c>
      <c r="AB49">
        <f>Table3[[#This Row],[Total Current Liabilities]]-(Table3[[#This Row],[Accounts Payable]]+Table3[[#This Row],[Tax Payable]]+Table3[[#This Row],[Current Debt]]+Table3[[#This Row],[Operating Lease Liability Current]])</f>
        <v>0</v>
      </c>
      <c r="AC49">
        <f>Table3[[#This Row],[Total Liabilities]]-Table3[[#This Row],[Total Current Liabilities]]</f>
        <v>0</v>
      </c>
      <c r="AG49" t="s">
        <v>37</v>
      </c>
      <c r="AH49" t="s">
        <v>38</v>
      </c>
      <c r="AI49" t="s">
        <v>39</v>
      </c>
      <c r="AJ49" t="s">
        <v>40</v>
      </c>
      <c r="AK49" t="s">
        <v>41</v>
      </c>
    </row>
    <row r="50" spans="1:37" x14ac:dyDescent="0.2">
      <c r="A50" s="1">
        <v>40908</v>
      </c>
      <c r="B50">
        <v>257.25799999999998</v>
      </c>
      <c r="C50">
        <v>26.43</v>
      </c>
      <c r="D50">
        <v>24.015000000000001</v>
      </c>
      <c r="E50">
        <v>26.146999999999998</v>
      </c>
      <c r="F50">
        <v>0.214</v>
      </c>
      <c r="G50">
        <v>1.63</v>
      </c>
      <c r="H50">
        <v>16.186</v>
      </c>
      <c r="I50">
        <v>123.17400000000001</v>
      </c>
      <c r="J50">
        <v>103.637</v>
      </c>
      <c r="K50">
        <v>615.23400000000004</v>
      </c>
      <c r="L50">
        <v>497.48500000000001</v>
      </c>
      <c r="M50">
        <v>122.833</v>
      </c>
      <c r="N50">
        <v>47.018999999999998</v>
      </c>
      <c r="O50">
        <v>221.643</v>
      </c>
      <c r="P50">
        <v>615.23400000000004</v>
      </c>
      <c r="Q50">
        <v>393.59100000000001</v>
      </c>
      <c r="X50">
        <f>Table3[[#This Row],[Total Current Assets]]-(Table3[[#This Row],[Cash &amp; Cash Equivalent]]+Table3[[#This Row],[Marketable Securities Current]]+Table3[[#This Row],[Total Accounts Receivable]]+Table3[[#This Row],[Total Inventory]])</f>
        <v>89.357000000000028</v>
      </c>
      <c r="Z50">
        <f>Table3[[#This Row],[Total Non Current Assets]]-(Table3[[#This Row],[Marketable Securities Non Current]]+Table3[[#This Row],[Property Plant and Equipment]]+Table3[[#This Row],[Intangible Assets (excl. goodwill)]]+Table3[[#This Row],[Goodwill]])</f>
        <v>51.401000000000025</v>
      </c>
      <c r="AA50">
        <f>Table3[[#This Row],[Total Assets]]-Table3[[#This Row],[Total Current Assets]]</f>
        <v>117.74900000000002</v>
      </c>
      <c r="AB50">
        <f>Table3[[#This Row],[Total Current Liabilities]]-(Table3[[#This Row],[Accounts Payable]]+Table3[[#This Row],[Tax Payable]]+Table3[[#This Row],[Current Debt]]+Table3[[#This Row],[Operating Lease Liability Current]])</f>
        <v>96.402999999999992</v>
      </c>
      <c r="AC50">
        <f>Table3[[#This Row],[Total Liabilities]]-Table3[[#This Row],[Total Current Liabilities]]</f>
        <v>98.81</v>
      </c>
      <c r="AG50" t="s">
        <v>37</v>
      </c>
      <c r="AH50" t="s">
        <v>38</v>
      </c>
      <c r="AI50" t="s">
        <v>39</v>
      </c>
      <c r="AJ50" t="s">
        <v>40</v>
      </c>
      <c r="AK50" t="s">
        <v>41</v>
      </c>
    </row>
    <row r="51" spans="1:37" x14ac:dyDescent="0.2">
      <c r="A51" s="1">
        <v>40816</v>
      </c>
      <c r="B51">
        <v>232.244</v>
      </c>
      <c r="C51">
        <v>85.352000000000004</v>
      </c>
      <c r="D51">
        <v>6.9880000000000004</v>
      </c>
      <c r="E51">
        <v>16.364000000000001</v>
      </c>
      <c r="F51">
        <v>0.21199999999999999</v>
      </c>
      <c r="G51">
        <v>1.571</v>
      </c>
      <c r="H51">
        <v>17.579999999999998</v>
      </c>
      <c r="I51">
        <v>145.78299999999999</v>
      </c>
      <c r="J51">
        <v>239.68</v>
      </c>
      <c r="K51">
        <v>707.61099999999999</v>
      </c>
      <c r="L51">
        <v>595.47299999999996</v>
      </c>
      <c r="M51">
        <v>194.107</v>
      </c>
      <c r="N51">
        <v>55.835999999999999</v>
      </c>
      <c r="O51">
        <v>291.89499999999998</v>
      </c>
      <c r="P51">
        <v>707.61099999999999</v>
      </c>
      <c r="X51">
        <f>Table3[[#This Row],[Total Current Assets]]-(Table3[[#This Row],[Cash &amp; Cash Equivalent]]+Table3[[#This Row],[Marketable Securities Current]]+Table3[[#This Row],[Total Accounts Receivable]]+Table3[[#This Row],[Total Inventory]])</f>
        <v>67.500999999999976</v>
      </c>
      <c r="Z51">
        <f>Table3[[#This Row],[Total Non Current Assets]]-(Table3[[#This Row],[Marketable Securities Non Current]]+Table3[[#This Row],[Property Plant and Equipment]]+Table3[[#This Row],[Intangible Assets (excl. goodwill)]]+Table3[[#This Row],[Goodwill]])</f>
        <v>71.206000000000031</v>
      </c>
      <c r="AA51">
        <f>Table3[[#This Row],[Total Assets]]-Table3[[#This Row],[Total Current Assets]]</f>
        <v>112.13800000000003</v>
      </c>
      <c r="AB51">
        <f>Table3[[#This Row],[Total Current Liabilities]]-(Table3[[#This Row],[Accounts Payable]]+Table3[[#This Row],[Tax Payable]]+Table3[[#This Row],[Current Debt]]+Table3[[#This Row],[Operating Lease Liability Current]])</f>
        <v>108.755</v>
      </c>
      <c r="AC51">
        <f>Table3[[#This Row],[Total Liabilities]]-Table3[[#This Row],[Total Current Liabilities]]</f>
        <v>97.787999999999982</v>
      </c>
      <c r="AG51" t="s">
        <v>37</v>
      </c>
      <c r="AH51" t="s">
        <v>38</v>
      </c>
      <c r="AI51" t="s">
        <v>39</v>
      </c>
      <c r="AJ51" t="s">
        <v>40</v>
      </c>
      <c r="AK51" t="s">
        <v>41</v>
      </c>
    </row>
    <row r="52" spans="1:37" x14ac:dyDescent="0.2">
      <c r="A52" s="1">
        <v>40724</v>
      </c>
      <c r="B52">
        <v>246.846</v>
      </c>
      <c r="C52">
        <v>51.536999999999999</v>
      </c>
      <c r="D52">
        <v>6.9880000000000004</v>
      </c>
      <c r="E52">
        <v>20.231000000000002</v>
      </c>
      <c r="F52">
        <v>0.21</v>
      </c>
      <c r="G52">
        <v>1.579</v>
      </c>
      <c r="H52">
        <v>20.655999999999999</v>
      </c>
      <c r="I52">
        <v>113.54900000000001</v>
      </c>
      <c r="J52">
        <v>109.327</v>
      </c>
      <c r="K52">
        <v>614.89200000000005</v>
      </c>
      <c r="L52">
        <v>488.50200000000001</v>
      </c>
      <c r="M52">
        <v>115.66</v>
      </c>
      <c r="N52">
        <v>55.256999999999998</v>
      </c>
      <c r="O52">
        <v>212.559</v>
      </c>
      <c r="P52">
        <v>614.89200000000005</v>
      </c>
      <c r="X52">
        <f>Table3[[#This Row],[Total Current Assets]]-(Table3[[#This Row],[Cash &amp; Cash Equivalent]]+Table3[[#This Row],[Marketable Securities Current]]+Table3[[#This Row],[Total Accounts Receivable]]+Table3[[#This Row],[Total Inventory]])</f>
        <v>76.861999999999966</v>
      </c>
      <c r="Z52">
        <f>Table3[[#This Row],[Total Non Current Assets]]-(Table3[[#This Row],[Marketable Securities Non Current]]+Table3[[#This Row],[Property Plant and Equipment]]+Table3[[#This Row],[Intangible Assets (excl. goodwill)]]+Table3[[#This Row],[Goodwill]])</f>
        <v>78.515000000000043</v>
      </c>
      <c r="AA52">
        <f>Table3[[#This Row],[Total Assets]]-Table3[[#This Row],[Total Current Assets]]</f>
        <v>126.39000000000004</v>
      </c>
      <c r="AB52">
        <f>Table3[[#This Row],[Total Current Liabilities]]-(Table3[[#This Row],[Accounts Payable]]+Table3[[#This Row],[Tax Payable]]+Table3[[#This Row],[Current Debt]]+Table3[[#This Row],[Operating Lease Liability Current]])</f>
        <v>64.12299999999999</v>
      </c>
      <c r="AC52">
        <f>Table3[[#This Row],[Total Liabilities]]-Table3[[#This Row],[Total Current Liabilities]]</f>
        <v>96.899000000000001</v>
      </c>
      <c r="AG52" t="s">
        <v>37</v>
      </c>
      <c r="AH52" t="s">
        <v>38</v>
      </c>
      <c r="AI52" t="s">
        <v>39</v>
      </c>
      <c r="AJ52" t="s">
        <v>40</v>
      </c>
      <c r="AK52" t="s">
        <v>41</v>
      </c>
    </row>
    <row r="53" spans="1:37" x14ac:dyDescent="0.2">
      <c r="A53" s="1">
        <v>40633</v>
      </c>
      <c r="B53">
        <v>274.46699999999998</v>
      </c>
      <c r="X53">
        <f>Table3[[#This Row],[Total Current Assets]]-(Table3[[#This Row],[Cash &amp; Cash Equivalent]]+Table3[[#This Row],[Marketable Securities Current]]+Table3[[#This Row],[Total Accounts Receivable]]+Table3[[#This Row],[Total Inventory]])</f>
        <v>-274.46699999999998</v>
      </c>
      <c r="Z53">
        <f>Table3[[#This Row],[Total Non Current Assets]]-(Table3[[#This Row],[Marketable Securities Non Current]]+Table3[[#This Row],[Property Plant and Equipment]]+Table3[[#This Row],[Intangible Assets (excl. goodwill)]]+Table3[[#This Row],[Goodwill]])</f>
        <v>0</v>
      </c>
      <c r="AA53">
        <f>Table3[[#This Row],[Total Assets]]-Table3[[#This Row],[Total Current Assets]]</f>
        <v>0</v>
      </c>
      <c r="AB53">
        <f>Table3[[#This Row],[Total Current Liabilities]]-(Table3[[#This Row],[Accounts Payable]]+Table3[[#This Row],[Tax Payable]]+Table3[[#This Row],[Current Debt]]+Table3[[#This Row],[Operating Lease Liability Current]])</f>
        <v>0</v>
      </c>
      <c r="AC53">
        <f>Table3[[#This Row],[Total Liabilities]]-Table3[[#This Row],[Total Current Liabilities]]</f>
        <v>0</v>
      </c>
      <c r="AG53" t="s">
        <v>37</v>
      </c>
      <c r="AH53" t="s">
        <v>38</v>
      </c>
      <c r="AI53" t="s">
        <v>39</v>
      </c>
      <c r="AJ53" t="s">
        <v>40</v>
      </c>
      <c r="AK53" t="s">
        <v>41</v>
      </c>
    </row>
    <row r="54" spans="1:37" x14ac:dyDescent="0.2">
      <c r="A54" s="1">
        <v>40543</v>
      </c>
      <c r="B54">
        <v>278.346</v>
      </c>
      <c r="C54">
        <v>35.886000000000003</v>
      </c>
      <c r="D54">
        <v>6.9880000000000004</v>
      </c>
      <c r="E54">
        <v>23.437000000000001</v>
      </c>
      <c r="F54">
        <v>0.20699999999999999</v>
      </c>
      <c r="G54">
        <v>1.625</v>
      </c>
      <c r="H54">
        <v>16.946000000000002</v>
      </c>
      <c r="I54">
        <v>119.884</v>
      </c>
      <c r="J54">
        <v>122.476</v>
      </c>
      <c r="K54">
        <v>633.40599999999995</v>
      </c>
      <c r="L54">
        <v>512.16200000000003</v>
      </c>
      <c r="M54">
        <v>124.91</v>
      </c>
      <c r="N54">
        <v>43.23</v>
      </c>
      <c r="O54">
        <v>220.99799999999999</v>
      </c>
      <c r="P54">
        <v>633.40599999999995</v>
      </c>
      <c r="X54">
        <f>Table3[[#This Row],[Total Current Assets]]-(Table3[[#This Row],[Cash &amp; Cash Equivalent]]+Table3[[#This Row],[Marketable Securities Current]]+Table3[[#This Row],[Total Accounts Receivable]]+Table3[[#This Row],[Total Inventory]])</f>
        <v>67.90300000000002</v>
      </c>
      <c r="Z54">
        <f>Table3[[#This Row],[Total Non Current Assets]]-(Table3[[#This Row],[Marketable Securities Non Current]]+Table3[[#This Row],[Property Plant and Equipment]]+Table3[[#This Row],[Intangible Assets (excl. goodwill)]]+Table3[[#This Row],[Goodwill]])</f>
        <v>73.872999999999905</v>
      </c>
      <c r="AA54">
        <f>Table3[[#This Row],[Total Assets]]-Table3[[#This Row],[Total Current Assets]]</f>
        <v>121.24399999999991</v>
      </c>
      <c r="AB54">
        <f>Table3[[#This Row],[Total Current Liabilities]]-(Table3[[#This Row],[Accounts Payable]]+Table3[[#This Row],[Tax Payable]]+Table3[[#This Row],[Current Debt]]+Table3[[#This Row],[Operating Lease Liability Current]])</f>
        <v>89.024000000000001</v>
      </c>
      <c r="AC54">
        <f>Table3[[#This Row],[Total Liabilities]]-Table3[[#This Row],[Total Current Liabilities]]</f>
        <v>96.087999999999994</v>
      </c>
      <c r="AG54" t="s">
        <v>37</v>
      </c>
      <c r="AH54" t="s">
        <v>38</v>
      </c>
      <c r="AI54" t="s">
        <v>39</v>
      </c>
      <c r="AJ54" t="s">
        <v>40</v>
      </c>
      <c r="AK54" t="s">
        <v>41</v>
      </c>
    </row>
    <row r="55" spans="1:37" x14ac:dyDescent="0.2">
      <c r="A55" s="1">
        <v>40451</v>
      </c>
      <c r="B55">
        <v>218.59299999999999</v>
      </c>
      <c r="X55">
        <f>Table3[[#This Row],[Total Current Assets]]-(Table3[[#This Row],[Cash &amp; Cash Equivalent]]+Table3[[#This Row],[Marketable Securities Current]]+Table3[[#This Row],[Total Accounts Receivable]]+Table3[[#This Row],[Total Inventory]])</f>
        <v>-218.59299999999999</v>
      </c>
      <c r="Z55">
        <f>Table3[[#This Row],[Total Non Current Assets]]-(Table3[[#This Row],[Marketable Securities Non Current]]+Table3[[#This Row],[Property Plant and Equipment]]+Table3[[#This Row],[Intangible Assets (excl. goodwill)]]+Table3[[#This Row],[Goodwill]])</f>
        <v>0</v>
      </c>
      <c r="AA55">
        <f>Table3[[#This Row],[Total Assets]]-Table3[[#This Row],[Total Current Assets]]</f>
        <v>0</v>
      </c>
      <c r="AB55">
        <f>Table3[[#This Row],[Total Current Liabilities]]-(Table3[[#This Row],[Accounts Payable]]+Table3[[#This Row],[Tax Payable]]+Table3[[#This Row],[Current Debt]]+Table3[[#This Row],[Operating Lease Liability Current]])</f>
        <v>0</v>
      </c>
      <c r="AC55">
        <f>Table3[[#This Row],[Total Liabilities]]-Table3[[#This Row],[Total Current Liabilities]]</f>
        <v>0</v>
      </c>
      <c r="AG55" t="s">
        <v>37</v>
      </c>
      <c r="AH55" t="s">
        <v>38</v>
      </c>
      <c r="AI55" t="s">
        <v>39</v>
      </c>
      <c r="AJ55" t="s">
        <v>40</v>
      </c>
      <c r="AK55" t="s">
        <v>41</v>
      </c>
    </row>
    <row r="56" spans="1:37" x14ac:dyDescent="0.2">
      <c r="A56" s="1">
        <v>40359</v>
      </c>
      <c r="B56">
        <v>248.75200000000001</v>
      </c>
      <c r="X56">
        <f>Table3[[#This Row],[Total Current Assets]]-(Table3[[#This Row],[Cash &amp; Cash Equivalent]]+Table3[[#This Row],[Marketable Securities Current]]+Table3[[#This Row],[Total Accounts Receivable]]+Table3[[#This Row],[Total Inventory]])</f>
        <v>-248.75200000000001</v>
      </c>
      <c r="Z56">
        <f>Table3[[#This Row],[Total Non Current Assets]]-(Table3[[#This Row],[Marketable Securities Non Current]]+Table3[[#This Row],[Property Plant and Equipment]]+Table3[[#This Row],[Intangible Assets (excl. goodwill)]]+Table3[[#This Row],[Goodwill]])</f>
        <v>0</v>
      </c>
      <c r="AA56">
        <f>Table3[[#This Row],[Total Assets]]-Table3[[#This Row],[Total Current Assets]]</f>
        <v>0</v>
      </c>
      <c r="AB56">
        <f>Table3[[#This Row],[Total Current Liabilities]]-(Table3[[#This Row],[Accounts Payable]]+Table3[[#This Row],[Tax Payable]]+Table3[[#This Row],[Current Debt]]+Table3[[#This Row],[Operating Lease Liability Current]])</f>
        <v>0</v>
      </c>
      <c r="AC56">
        <f>Table3[[#This Row],[Total Liabilities]]-Table3[[#This Row],[Total Current Liabilities]]</f>
        <v>0</v>
      </c>
      <c r="AG56" t="s">
        <v>37</v>
      </c>
      <c r="AH56" t="s">
        <v>38</v>
      </c>
      <c r="AI56" t="s">
        <v>39</v>
      </c>
      <c r="AJ56" t="s">
        <v>40</v>
      </c>
      <c r="AK56" t="s">
        <v>41</v>
      </c>
    </row>
    <row r="57" spans="1:37" x14ac:dyDescent="0.2">
      <c r="A57" s="1">
        <v>40178</v>
      </c>
      <c r="B57">
        <v>254.83699999999999</v>
      </c>
      <c r="X57">
        <f>Table3[[#This Row],[Total Current Assets]]-(Table3[[#This Row],[Cash &amp; Cash Equivalent]]+Table3[[#This Row],[Marketable Securities Current]]+Table3[[#This Row],[Total Accounts Receivable]]+Table3[[#This Row],[Total Inventory]])</f>
        <v>-254.83699999999999</v>
      </c>
      <c r="Z57">
        <f>Table3[[#This Row],[Total Non Current Assets]]-(Table3[[#This Row],[Marketable Securities Non Current]]+Table3[[#This Row],[Property Plant and Equipment]]+Table3[[#This Row],[Intangible Assets (excl. goodwill)]]+Table3[[#This Row],[Goodwill]])</f>
        <v>0</v>
      </c>
      <c r="AA57">
        <f>Table3[[#This Row],[Total Assets]]-Table3[[#This Row],[Total Current Assets]]</f>
        <v>0</v>
      </c>
      <c r="AB57">
        <f>Table3[[#This Row],[Total Current Liabilities]]-(Table3[[#This Row],[Accounts Payable]]+Table3[[#This Row],[Tax Payable]]+Table3[[#This Row],[Current Debt]]+Table3[[#This Row],[Operating Lease Liability Current]])</f>
        <v>0</v>
      </c>
      <c r="AC57">
        <f>Table3[[#This Row],[Total Liabilities]]-Table3[[#This Row],[Total Current Liabilities]]</f>
        <v>0</v>
      </c>
      <c r="AG57" t="s">
        <v>37</v>
      </c>
      <c r="AH57" t="s">
        <v>38</v>
      </c>
      <c r="AI57" t="s">
        <v>39</v>
      </c>
      <c r="AJ57" t="s">
        <v>40</v>
      </c>
      <c r="AK57" t="s">
        <v>41</v>
      </c>
    </row>
    <row r="58" spans="1:37" x14ac:dyDescent="0.2">
      <c r="A58" s="1">
        <v>39813</v>
      </c>
      <c r="B58">
        <v>169.52</v>
      </c>
      <c r="X58">
        <f>Table3[[#This Row],[Total Current Assets]]-(Table3[[#This Row],[Cash &amp; Cash Equivalent]]+Table3[[#This Row],[Marketable Securities Current]]+Table3[[#This Row],[Total Accounts Receivable]]+Table3[[#This Row],[Total Inventory]])</f>
        <v>-169.52</v>
      </c>
      <c r="Z58">
        <f>Table3[[#This Row],[Total Non Current Assets]]-(Table3[[#This Row],[Marketable Securities Non Current]]+Table3[[#This Row],[Property Plant and Equipment]]+Table3[[#This Row],[Intangible Assets (excl. goodwill)]]+Table3[[#This Row],[Goodwill]])</f>
        <v>0</v>
      </c>
      <c r="AA58">
        <f>Table3[[#This Row],[Total Assets]]-Table3[[#This Row],[Total Current Assets]]</f>
        <v>0</v>
      </c>
      <c r="AB58">
        <f>Table3[[#This Row],[Total Current Liabilities]]-(Table3[[#This Row],[Accounts Payable]]+Table3[[#This Row],[Tax Payable]]+Table3[[#This Row],[Current Debt]]+Table3[[#This Row],[Operating Lease Liability Current]])</f>
        <v>0</v>
      </c>
      <c r="AC58">
        <f>Table3[[#This Row],[Total Liabilities]]-Table3[[#This Row],[Total Current Liabilities]]</f>
        <v>0</v>
      </c>
      <c r="AG58" t="s">
        <v>37</v>
      </c>
      <c r="AH58" t="s">
        <v>38</v>
      </c>
      <c r="AI58" t="s">
        <v>39</v>
      </c>
      <c r="AJ58" t="s">
        <v>40</v>
      </c>
      <c r="AK58" t="s">
        <v>41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gabrielepicheo</dc:creator>
  <cp:lastModifiedBy>Picheo, Gabriele (The Hague)</cp:lastModifiedBy>
  <dcterms:created xsi:type="dcterms:W3CDTF">2023-12-18T13:17:31Z</dcterms:created>
  <dcterms:modified xsi:type="dcterms:W3CDTF">2023-12-18T23:00:13Z</dcterms:modified>
</cp:coreProperties>
</file>