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nzalezf\Downloads\"/>
    </mc:Choice>
  </mc:AlternateContent>
  <xr:revisionPtr revIDLastSave="1528" documentId="13_ncr:1_{F9A0C0D9-DCE9-49D4-A175-8E88C99C35D0}" xr6:coauthVersionLast="47" xr6:coauthVersionMax="47" xr10:uidLastSave="{BFF72E8F-ECD3-490B-BFCB-937BCE3E258C}"/>
  <bookViews>
    <workbookView xWindow="28680" yWindow="-120" windowWidth="29040" windowHeight="15840" firstSheet="1" activeTab="2" xr2:uid="{65C7F682-817E-4853-A611-DB14C5FF8504}"/>
  </bookViews>
  <sheets>
    <sheet name="ÁREA GESTIÓN CORPORATIVA" sheetId="1" r:id="rId1"/>
    <sheet name="ÁREA TECH" sheetId="2" r:id="rId2"/>
    <sheet name="CONSOLIDADO ACADÉMIC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C5" i="3"/>
  <c r="C4" i="3"/>
  <c r="F6" i="1"/>
  <c r="C10" i="1"/>
  <c r="C6" i="1"/>
  <c r="B3" i="1"/>
  <c r="F5" i="1"/>
  <c r="C5" i="1"/>
  <c r="C15" i="3"/>
  <c r="C12" i="2"/>
  <c r="B3" i="2"/>
  <c r="F10" i="2"/>
  <c r="C12" i="1"/>
  <c r="F12" i="1"/>
  <c r="F10" i="1"/>
  <c r="C9" i="3"/>
  <c r="C13" i="3"/>
  <c r="B12" i="3"/>
  <c r="C7" i="3"/>
  <c r="C8" i="3"/>
  <c r="C10" i="3"/>
  <c r="C6" i="3"/>
  <c r="B5" i="3"/>
  <c r="B6" i="3"/>
  <c r="B7" i="3"/>
  <c r="B8" i="3"/>
  <c r="B9" i="3"/>
  <c r="B10" i="3"/>
  <c r="B15" i="3"/>
  <c r="B11" i="3"/>
  <c r="B4" i="3"/>
  <c r="B3" i="3"/>
  <c r="C11" i="3" l="1"/>
  <c r="C12" i="3"/>
</calcChain>
</file>

<file path=xl/sharedStrings.xml><?xml version="1.0" encoding="utf-8"?>
<sst xmlns="http://schemas.openxmlformats.org/spreadsheetml/2006/main" count="188" uniqueCount="58">
  <si>
    <t xml:space="preserve">Máster Profesional en RRHH: </t>
  </si>
  <si>
    <t xml:space="preserve">Máster Profesional en Auditoría de Protección de Datos: </t>
  </si>
  <si>
    <t>alumnado ACTIVO</t>
  </si>
  <si>
    <t>alumnado INACTIVO</t>
  </si>
  <si>
    <t>Éxito académico</t>
  </si>
  <si>
    <t>Absentismo</t>
  </si>
  <si>
    <t>Riesgo</t>
  </si>
  <si>
    <t>Cumplimiento Fechas Docente</t>
  </si>
  <si>
    <t>Cumplimiento Fechas Alumnado</t>
  </si>
  <si>
    <t>Cierre Expediente académico</t>
  </si>
  <si>
    <t>Satisfacción Alumnado</t>
  </si>
  <si>
    <t>Reseñas</t>
  </si>
  <si>
    <t xml:space="preserve">Recomendación docente alumnado </t>
  </si>
  <si>
    <t>Reclamaciones</t>
  </si>
  <si>
    <t>Certificaciones:</t>
  </si>
  <si>
    <t>Harvard</t>
  </si>
  <si>
    <t>IESE</t>
  </si>
  <si>
    <t>TOEIC</t>
  </si>
  <si>
    <t>PMI</t>
  </si>
  <si>
    <t>Bizneo</t>
  </si>
  <si>
    <t>ISO 27001</t>
  </si>
  <si>
    <t>Nominaplus</t>
  </si>
  <si>
    <t>CPCC</t>
  </si>
  <si>
    <t>Excel</t>
  </si>
  <si>
    <t>Cumplen</t>
  </si>
  <si>
    <t>HRider</t>
  </si>
  <si>
    <t>Global Suite</t>
  </si>
  <si>
    <t> </t>
  </si>
  <si>
    <t xml:space="preserve">Máster Profesional en EERR: </t>
  </si>
  <si>
    <t>50 ALUMNOS</t>
  </si>
  <si>
    <t xml:space="preserve">Máster Profesional en Ciberseguridad: </t>
  </si>
  <si>
    <t>alumn@s activos</t>
  </si>
  <si>
    <t>alumn@s finalizados</t>
  </si>
  <si>
    <t>CYPE</t>
  </si>
  <si>
    <t>PVCase</t>
  </si>
  <si>
    <t>LEED</t>
  </si>
  <si>
    <t>OSCP</t>
  </si>
  <si>
    <t>CISM</t>
  </si>
  <si>
    <t>CCSP (isms forum)</t>
  </si>
  <si>
    <t xml:space="preserve">Master Profesional en IA: </t>
  </si>
  <si>
    <t>29 ALUMNOS</t>
  </si>
  <si>
    <t>Certificación SAP:</t>
  </si>
  <si>
    <t>Recomendación docente alumnado</t>
  </si>
  <si>
    <t>AWS</t>
  </si>
  <si>
    <t>Azure</t>
  </si>
  <si>
    <t>SAP</t>
  </si>
  <si>
    <t>CAIP</t>
  </si>
  <si>
    <t>Datos Consolidado académico EIP</t>
  </si>
  <si>
    <t>RECOBROS EIP</t>
  </si>
  <si>
    <t>alumnos/as</t>
  </si>
  <si>
    <t>OBJETIVO DE RECOBRO</t>
  </si>
  <si>
    <t>Nº DE ALUMNOS PENDIENTES DE COBRO</t>
  </si>
  <si>
    <t>ALUMNOS CONTACTADOS</t>
  </si>
  <si>
    <t>RECOBRADO HASTA el 05.05.25</t>
  </si>
  <si>
    <t>PVCASE</t>
  </si>
  <si>
    <t>CCSP</t>
  </si>
  <si>
    <t>AZURE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</si>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</sst>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8" formatCode="#,##0.00\ &quot;€&quot;;[Red]\-#,##0.00\ &quot;€&quot;"/>
    <numFmt numFmtId="164" formatCode="0.0%"/>
    <numFmt numFmtId="165" formatCode="#,##0.00\ &quot;€&quot;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color theme="1"/>
      <name val="Verdana"/>
    </font>
    <font>
      <b/>
      <sz val="10"/>
      <color theme="4" tint="-0.499984740745262"/>
      <name val="Verdana"/>
      <family val="2"/>
    </font>
    <font>
      <sz val="10"/>
      <color theme="4" tint="-0.499984740745262"/>
      <name val="Verdana"/>
    </font>
    <font>
      <b/>
      <sz val="10"/>
      <color theme="4" tint="-0.499984740745262"/>
      <name val="Verdana"/>
    </font>
    <font>
      <b/>
      <sz val="10"/>
      <color rgb="FF000000"/>
      <name val="Verdana"/>
    </font>
    <font>
      <sz val="10"/>
      <color rgb="FF000000"/>
      <name val="Verdana"/>
    </font>
    <font>
      <sz val="11"/>
      <color theme="1"/>
      <name val="Verdan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4" fillId="4" borderId="0" xfId="0" applyFont="1" applyFill="1"/>
    <xf numFmtId="0" fontId="6" fillId="0" borderId="0" xfId="0" applyFont="1"/>
    <xf numFmtId="0" fontId="0" fillId="2" borderId="0" xfId="0" applyFill="1"/>
    <xf numFmtId="0" fontId="10" fillId="2" borderId="3" xfId="0" applyFont="1" applyFill="1" applyBorder="1"/>
    <xf numFmtId="0" fontId="0" fillId="2" borderId="0" xfId="0" applyFill="1" applyAlignment="1">
      <alignment horizontal="center"/>
    </xf>
    <xf numFmtId="10" fontId="9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2" borderId="1" xfId="0" applyFont="1" applyFill="1" applyBorder="1"/>
    <xf numFmtId="0" fontId="10" fillId="2" borderId="9" xfId="0" applyFont="1" applyFill="1" applyBorder="1"/>
    <xf numFmtId="1" fontId="7" fillId="2" borderId="4" xfId="0" applyNumberFormat="1" applyFont="1" applyFill="1" applyBorder="1" applyAlignment="1">
      <alignment horizontal="center"/>
    </xf>
    <xf numFmtId="165" fontId="7" fillId="2" borderId="10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5" fillId="5" borderId="11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11" fillId="5" borderId="10" xfId="0" applyFont="1" applyFill="1" applyBorder="1" applyAlignment="1">
      <alignment wrapText="1"/>
    </xf>
    <xf numFmtId="0" fontId="4" fillId="4" borderId="1" xfId="0" applyFont="1" applyFill="1" applyBorder="1"/>
    <xf numFmtId="10" fontId="12" fillId="4" borderId="2" xfId="0" applyNumberFormat="1" applyFont="1" applyFill="1" applyBorder="1"/>
    <xf numFmtId="0" fontId="4" fillId="4" borderId="3" xfId="0" applyFont="1" applyFill="1" applyBorder="1"/>
    <xf numFmtId="10" fontId="4" fillId="4" borderId="4" xfId="0" applyNumberFormat="1" applyFont="1" applyFill="1" applyBorder="1"/>
    <xf numFmtId="9" fontId="4" fillId="4" borderId="4" xfId="0" applyNumberFormat="1" applyFont="1" applyFill="1" applyBorder="1"/>
    <xf numFmtId="10" fontId="12" fillId="4" borderId="4" xfId="0" applyNumberFormat="1" applyFont="1" applyFill="1" applyBorder="1"/>
    <xf numFmtId="0" fontId="4" fillId="4" borderId="4" xfId="0" applyFont="1" applyFill="1" applyBorder="1"/>
    <xf numFmtId="0" fontId="5" fillId="5" borderId="3" xfId="0" applyFont="1" applyFill="1" applyBorder="1" applyAlignment="1">
      <alignment wrapText="1"/>
    </xf>
    <xf numFmtId="0" fontId="11" fillId="5" borderId="4" xfId="0" applyFont="1" applyFill="1" applyBorder="1" applyAlignment="1">
      <alignment wrapText="1"/>
    </xf>
    <xf numFmtId="9" fontId="4" fillId="4" borderId="2" xfId="0" applyNumberFormat="1" applyFont="1" applyFill="1" applyBorder="1"/>
    <xf numFmtId="0" fontId="5" fillId="5" borderId="10" xfId="0" applyFont="1" applyFill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5" fillId="5" borderId="5" xfId="0" applyFont="1" applyFill="1" applyBorder="1" applyAlignment="1">
      <alignment wrapText="1"/>
    </xf>
    <xf numFmtId="0" fontId="11" fillId="5" borderId="6" xfId="0" applyFont="1" applyFill="1" applyBorder="1" applyAlignment="1">
      <alignment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9" fontId="2" fillId="2" borderId="4" xfId="1" applyFont="1" applyFill="1" applyBorder="1"/>
    <xf numFmtId="164" fontId="2" fillId="2" borderId="4" xfId="1" applyNumberFormat="1" applyFont="1" applyFill="1" applyBorder="1"/>
    <xf numFmtId="0" fontId="2" fillId="2" borderId="3" xfId="0" applyFont="1" applyFill="1" applyBorder="1" applyAlignment="1">
      <alignment vertical="center"/>
    </xf>
    <xf numFmtId="10" fontId="2" fillId="2" borderId="4" xfId="1" applyNumberFormat="1" applyFont="1" applyFill="1" applyBorder="1" applyAlignment="1">
      <alignment vertical="center"/>
    </xf>
    <xf numFmtId="0" fontId="2" fillId="2" borderId="1" xfId="0" applyFont="1" applyFill="1" applyBorder="1"/>
    <xf numFmtId="9" fontId="2" fillId="2" borderId="2" xfId="1" applyFont="1" applyFill="1" applyBorder="1"/>
    <xf numFmtId="164" fontId="2" fillId="2" borderId="4" xfId="1" applyNumberFormat="1" applyFont="1" applyFill="1" applyBorder="1" applyAlignment="1">
      <alignment vertical="center"/>
    </xf>
    <xf numFmtId="0" fontId="2" fillId="2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2" fillId="2" borderId="9" xfId="0" applyFont="1" applyFill="1" applyBorder="1"/>
    <xf numFmtId="0" fontId="2" fillId="2" borderId="10" xfId="0" applyFont="1" applyFill="1" applyBorder="1"/>
    <xf numFmtId="0" fontId="4" fillId="4" borderId="7" xfId="0" applyFont="1" applyFill="1" applyBorder="1"/>
    <xf numFmtId="2" fontId="4" fillId="4" borderId="4" xfId="0" applyNumberFormat="1" applyFont="1" applyFill="1" applyBorder="1"/>
    <xf numFmtId="0" fontId="4" fillId="4" borderId="8" xfId="0" applyFont="1" applyFill="1" applyBorder="1"/>
    <xf numFmtId="1" fontId="4" fillId="4" borderId="2" xfId="0" applyNumberFormat="1" applyFont="1" applyFill="1" applyBorder="1"/>
    <xf numFmtId="2" fontId="9" fillId="2" borderId="4" xfId="0" applyNumberFormat="1" applyFont="1" applyFill="1" applyBorder="1" applyAlignment="1">
      <alignment horizontal="center"/>
    </xf>
    <xf numFmtId="9" fontId="9" fillId="2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6" fontId="2" fillId="2" borderId="2" xfId="0" applyNumberFormat="1" applyFont="1" applyFill="1" applyBorder="1"/>
    <xf numFmtId="0" fontId="2" fillId="2" borderId="2" xfId="0" applyFont="1" applyFill="1" applyBorder="1"/>
    <xf numFmtId="1" fontId="7" fillId="2" borderId="10" xfId="0" applyNumberFormat="1" applyFont="1" applyFill="1" applyBorder="1" applyAlignment="1">
      <alignment horizontal="center"/>
    </xf>
    <xf numFmtId="0" fontId="10" fillId="2" borderId="7" xfId="0" applyFont="1" applyFill="1" applyBorder="1"/>
    <xf numFmtId="1" fontId="9" fillId="2" borderId="8" xfId="0" applyNumberFormat="1" applyFont="1" applyFill="1" applyBorder="1" applyAlignment="1">
      <alignment horizontal="center"/>
    </xf>
    <xf numFmtId="2" fontId="2" fillId="2" borderId="10" xfId="0" applyNumberFormat="1" applyFont="1" applyFill="1" applyBorder="1"/>
    <xf numFmtId="1" fontId="2" fillId="2" borderId="4" xfId="0" applyNumberFormat="1" applyFont="1" applyFill="1" applyBorder="1"/>
    <xf numFmtId="8" fontId="12" fillId="0" borderId="2" xfId="0" applyNumberFormat="1" applyFont="1" applyBorder="1"/>
    <xf numFmtId="0" fontId="7" fillId="2" borderId="3" xfId="0" applyFont="1" applyFill="1" applyBorder="1"/>
    <xf numFmtId="0" fontId="7" fillId="2" borderId="9" xfId="0" applyFont="1" applyFill="1" applyBorder="1"/>
    <xf numFmtId="1" fontId="7" fillId="2" borderId="8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right"/>
    </xf>
    <xf numFmtId="0" fontId="4" fillId="4" borderId="10" xfId="0" applyFont="1" applyFill="1" applyBorder="1" applyAlignment="1">
      <alignment horizontal="right"/>
    </xf>
    <xf numFmtId="0" fontId="4" fillId="2" borderId="4" xfId="0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2" fillId="2" borderId="7" xfId="0" applyFont="1" applyFill="1" applyBorder="1"/>
    <xf numFmtId="6" fontId="2" fillId="2" borderId="8" xfId="0" applyNumberFormat="1" applyFont="1" applyFill="1" applyBorder="1" applyAlignment="1">
      <alignment horizontal="right"/>
    </xf>
    <xf numFmtId="6" fontId="2" fillId="2" borderId="8" xfId="0" applyNumberFormat="1" applyFont="1" applyFill="1" applyBorder="1"/>
    <xf numFmtId="0" fontId="4" fillId="4" borderId="9" xfId="0" applyFont="1" applyFill="1" applyBorder="1"/>
    <xf numFmtId="0" fontId="13" fillId="0" borderId="9" xfId="0" applyFont="1" applyBorder="1"/>
    <xf numFmtId="0" fontId="0" fillId="0" borderId="10" xfId="0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7E77-A627-48E3-86E5-02689C5AE68E}">
  <dimension ref="B1:G24"/>
  <sheetViews>
    <sheetView topLeftCell="E1" workbookViewId="0">
      <selection activeCell="F21" sqref="F21"/>
    </sheetView>
  </sheetViews>
  <sheetFormatPr defaultColWidth="11.42578125" defaultRowHeight="12.6"/>
  <cols>
    <col min="1" max="1" width="8.28515625" style="1" customWidth="1"/>
    <col min="2" max="2" width="56.28515625" style="1" customWidth="1"/>
    <col min="3" max="3" width="23.28515625" style="1" bestFit="1" customWidth="1"/>
    <col min="4" max="4" width="3.7109375" style="1" customWidth="1"/>
    <col min="5" max="5" width="53.7109375" style="1" bestFit="1" customWidth="1"/>
    <col min="6" max="6" width="23.28515625" style="1" bestFit="1" customWidth="1"/>
    <col min="7" max="16384" width="11.42578125" style="1"/>
  </cols>
  <sheetData>
    <row r="1" spans="2:7" ht="12.75"/>
    <row r="2" spans="2:7" ht="12.75">
      <c r="B2" s="81" t="s">
        <v>0</v>
      </c>
      <c r="C2" s="82"/>
      <c r="E2" s="81" t="s">
        <v>1</v>
      </c>
      <c r="F2" s="82"/>
    </row>
    <row r="3" spans="2:7" ht="12.75">
      <c r="B3" s="35">
        <f>73+28</f>
        <v>101</v>
      </c>
      <c r="C3" s="36" t="s">
        <v>2</v>
      </c>
      <c r="E3" s="35">
        <v>57</v>
      </c>
      <c r="F3" s="36" t="s">
        <v>2</v>
      </c>
    </row>
    <row r="4" spans="2:7" ht="12.75">
      <c r="B4" s="46">
        <v>15</v>
      </c>
      <c r="C4" s="47" t="s">
        <v>3</v>
      </c>
      <c r="E4" s="46">
        <v>15</v>
      </c>
      <c r="F4" s="47" t="s">
        <v>3</v>
      </c>
    </row>
    <row r="5" spans="2:7" ht="12.75">
      <c r="B5" s="42" t="s">
        <v>4</v>
      </c>
      <c r="C5" s="43">
        <f>15/67</f>
        <v>0.22388059701492538</v>
      </c>
      <c r="E5" s="42" t="s">
        <v>4</v>
      </c>
      <c r="F5" s="43">
        <f>15/43</f>
        <v>0.34883720930232559</v>
      </c>
    </row>
    <row r="6" spans="2:7" ht="12.75">
      <c r="B6" s="37" t="s">
        <v>5</v>
      </c>
      <c r="C6" s="39">
        <f>8/54</f>
        <v>0.14814814814814814</v>
      </c>
      <c r="E6" s="37" t="s">
        <v>5</v>
      </c>
      <c r="F6" s="39">
        <f>1/37</f>
        <v>2.7027027027027029E-2</v>
      </c>
    </row>
    <row r="7" spans="2:7" ht="12.75">
      <c r="B7" s="37" t="s">
        <v>6</v>
      </c>
      <c r="C7" s="39">
        <v>0.04</v>
      </c>
      <c r="E7" s="37" t="s">
        <v>6</v>
      </c>
      <c r="F7" s="39">
        <v>7.4999999999999997E-2</v>
      </c>
    </row>
    <row r="8" spans="2:7" ht="12.75">
      <c r="B8" s="37" t="s">
        <v>7</v>
      </c>
      <c r="C8" s="38">
        <v>1</v>
      </c>
      <c r="E8" s="37" t="s">
        <v>7</v>
      </c>
      <c r="F8" s="38">
        <v>1</v>
      </c>
    </row>
    <row r="9" spans="2:7" ht="12.75">
      <c r="B9" s="37" t="s">
        <v>8</v>
      </c>
      <c r="C9" s="38">
        <v>1</v>
      </c>
      <c r="E9" s="37" t="s">
        <v>8</v>
      </c>
      <c r="F9" s="38">
        <v>1</v>
      </c>
    </row>
    <row r="10" spans="2:7" ht="12.75">
      <c r="B10" s="37" t="s">
        <v>9</v>
      </c>
      <c r="C10" s="38">
        <f>15/67</f>
        <v>0.22388059701492538</v>
      </c>
      <c r="E10" s="37" t="s">
        <v>9</v>
      </c>
      <c r="F10" s="38">
        <f>8/43</f>
        <v>0.18604651162790697</v>
      </c>
    </row>
    <row r="11" spans="2:7" s="3" customFormat="1" ht="12.75">
      <c r="B11" s="40" t="s">
        <v>10</v>
      </c>
      <c r="C11" s="41">
        <v>0.83</v>
      </c>
      <c r="D11" s="2"/>
      <c r="E11" s="40" t="s">
        <v>10</v>
      </c>
      <c r="F11" s="44">
        <v>0.84</v>
      </c>
      <c r="G11" s="2"/>
    </row>
    <row r="12" spans="2:7" ht="12.75">
      <c r="B12" s="37" t="s">
        <v>11</v>
      </c>
      <c r="C12" s="39">
        <f>25/122</f>
        <v>0.20491803278688525</v>
      </c>
      <c r="E12" s="37" t="s">
        <v>11</v>
      </c>
      <c r="F12" s="38">
        <f>5/76</f>
        <v>6.5789473684210523E-2</v>
      </c>
    </row>
    <row r="13" spans="2:7" ht="12.75">
      <c r="B13" s="49" t="s">
        <v>12</v>
      </c>
      <c r="C13" s="63">
        <v>11</v>
      </c>
      <c r="E13" s="49" t="s">
        <v>12</v>
      </c>
      <c r="F13" s="50">
        <v>0</v>
      </c>
    </row>
    <row r="14" spans="2:7" ht="12.75">
      <c r="B14" s="37" t="s">
        <v>13</v>
      </c>
      <c r="C14" s="64">
        <v>1</v>
      </c>
      <c r="E14" s="37" t="s">
        <v>13</v>
      </c>
      <c r="F14" s="45">
        <v>0</v>
      </c>
    </row>
    <row r="15" spans="2:7" ht="12.75">
      <c r="B15" s="42" t="s">
        <v>14</v>
      </c>
      <c r="C15" s="58"/>
      <c r="E15" s="42" t="s">
        <v>14</v>
      </c>
      <c r="F15" s="59"/>
    </row>
    <row r="16" spans="2:7" ht="12.75">
      <c r="B16" s="37" t="s">
        <v>15</v>
      </c>
      <c r="C16" s="45">
        <v>20</v>
      </c>
      <c r="E16" s="37" t="s">
        <v>15</v>
      </c>
      <c r="F16" s="45">
        <v>16</v>
      </c>
    </row>
    <row r="17" spans="2:6" ht="12.75">
      <c r="B17" s="37" t="s">
        <v>16</v>
      </c>
      <c r="C17" s="45">
        <v>0</v>
      </c>
      <c r="E17" s="37" t="s">
        <v>16</v>
      </c>
      <c r="F17" s="45">
        <v>0</v>
      </c>
    </row>
    <row r="18" spans="2:6" ht="12.75">
      <c r="B18" s="37" t="s">
        <v>17</v>
      </c>
      <c r="C18" s="45">
        <v>2</v>
      </c>
      <c r="E18" s="37" t="s">
        <v>17</v>
      </c>
      <c r="F18" s="45">
        <v>2</v>
      </c>
    </row>
    <row r="19" spans="2:6" ht="12.75">
      <c r="B19" s="37" t="s">
        <v>18</v>
      </c>
      <c r="C19" s="45">
        <v>0</v>
      </c>
      <c r="E19" s="37" t="s">
        <v>18</v>
      </c>
      <c r="F19" s="45">
        <v>0</v>
      </c>
    </row>
    <row r="20" spans="2:6" ht="12.75">
      <c r="B20" s="37" t="s">
        <v>19</v>
      </c>
      <c r="C20" s="45">
        <v>34</v>
      </c>
      <c r="E20" s="37" t="s">
        <v>20</v>
      </c>
      <c r="F20" s="45">
        <v>1</v>
      </c>
    </row>
    <row r="21" spans="2:6" ht="12.75">
      <c r="B21" s="37" t="s">
        <v>21</v>
      </c>
      <c r="C21" s="45">
        <v>41</v>
      </c>
      <c r="E21" s="37" t="s">
        <v>22</v>
      </c>
      <c r="F21" s="45">
        <v>0</v>
      </c>
    </row>
    <row r="22" spans="2:6" ht="12.75">
      <c r="B22" s="37" t="s">
        <v>23</v>
      </c>
      <c r="C22" s="45">
        <v>14</v>
      </c>
      <c r="E22" s="37" t="s">
        <v>24</v>
      </c>
      <c r="F22" s="45">
        <v>0</v>
      </c>
    </row>
    <row r="23" spans="2:6" ht="12.75">
      <c r="B23" s="49" t="s">
        <v>25</v>
      </c>
      <c r="C23" s="50">
        <v>25</v>
      </c>
      <c r="E23" s="49" t="s">
        <v>26</v>
      </c>
      <c r="F23" s="50">
        <v>4</v>
      </c>
    </row>
    <row r="24" spans="2:6" ht="12.75"/>
  </sheetData>
  <mergeCells count="2"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AC93-A43D-439D-85C7-CB935101DEDC}">
  <dimension ref="A1:G44"/>
  <sheetViews>
    <sheetView topLeftCell="A51" workbookViewId="0">
      <selection activeCell="G20" sqref="G20"/>
    </sheetView>
  </sheetViews>
  <sheetFormatPr defaultColWidth="8.85546875" defaultRowHeight="15"/>
  <cols>
    <col min="2" max="2" width="55.7109375" customWidth="1"/>
    <col min="3" max="3" width="24.42578125" bestFit="1" customWidth="1"/>
    <col min="5" max="5" width="51.5703125" bestFit="1" customWidth="1"/>
    <col min="6" max="6" width="24.5703125" customWidth="1"/>
  </cols>
  <sheetData>
    <row r="1" spans="1:7">
      <c r="A1" s="4" t="s">
        <v>27</v>
      </c>
      <c r="B1" s="4" t="s">
        <v>27</v>
      </c>
      <c r="C1" s="4" t="s">
        <v>27</v>
      </c>
      <c r="D1" s="4" t="s">
        <v>27</v>
      </c>
      <c r="E1" s="4" t="s">
        <v>27</v>
      </c>
      <c r="F1" s="4" t="s">
        <v>27</v>
      </c>
      <c r="G1" s="4" t="s">
        <v>27</v>
      </c>
    </row>
    <row r="2" spans="1:7" ht="14.45" customHeight="1">
      <c r="A2" s="4" t="s">
        <v>27</v>
      </c>
      <c r="B2" s="15" t="s">
        <v>28</v>
      </c>
      <c r="C2" s="16" t="s">
        <v>29</v>
      </c>
      <c r="D2" s="4" t="s">
        <v>27</v>
      </c>
      <c r="E2" s="15" t="s">
        <v>30</v>
      </c>
      <c r="F2" s="16">
        <v>258</v>
      </c>
      <c r="G2" s="4" t="s">
        <v>27</v>
      </c>
    </row>
    <row r="3" spans="1:7">
      <c r="A3" s="4" t="s">
        <v>27</v>
      </c>
      <c r="B3" s="17">
        <f>27+20+3</f>
        <v>50</v>
      </c>
      <c r="C3" s="18" t="s">
        <v>31</v>
      </c>
      <c r="D3" s="4" t="s">
        <v>27</v>
      </c>
      <c r="E3" s="17">
        <v>104</v>
      </c>
      <c r="F3" s="18" t="s">
        <v>31</v>
      </c>
      <c r="G3" s="4" t="s">
        <v>27</v>
      </c>
    </row>
    <row r="4" spans="1:7">
      <c r="A4" s="4"/>
      <c r="B4" s="28">
        <v>0</v>
      </c>
      <c r="C4" s="29" t="s">
        <v>32</v>
      </c>
      <c r="D4" s="4"/>
      <c r="E4" s="28">
        <v>55</v>
      </c>
      <c r="F4" s="29" t="s">
        <v>32</v>
      </c>
      <c r="G4" s="4"/>
    </row>
    <row r="5" spans="1:7">
      <c r="A5" s="4" t="s">
        <v>27</v>
      </c>
      <c r="B5" s="21" t="s">
        <v>4</v>
      </c>
      <c r="C5" s="22">
        <v>0</v>
      </c>
      <c r="D5" s="4" t="s">
        <v>27</v>
      </c>
      <c r="E5" s="21" t="s">
        <v>4</v>
      </c>
      <c r="F5" s="30">
        <v>0.72</v>
      </c>
      <c r="G5" s="4" t="s">
        <v>27</v>
      </c>
    </row>
    <row r="6" spans="1:7">
      <c r="A6" s="4" t="s">
        <v>27</v>
      </c>
      <c r="B6" s="23" t="s">
        <v>5</v>
      </c>
      <c r="C6" s="24">
        <v>0.1636</v>
      </c>
      <c r="D6" s="4" t="s">
        <v>27</v>
      </c>
      <c r="E6" s="23" t="s">
        <v>5</v>
      </c>
      <c r="F6" s="24">
        <v>7.6999999999999999E-2</v>
      </c>
      <c r="G6" s="4" t="s">
        <v>27</v>
      </c>
    </row>
    <row r="7" spans="1:7">
      <c r="A7" s="4" t="s">
        <v>27</v>
      </c>
      <c r="B7" s="23" t="s">
        <v>6</v>
      </c>
      <c r="C7" s="24">
        <v>0.14549999999999999</v>
      </c>
      <c r="D7" s="4" t="s">
        <v>27</v>
      </c>
      <c r="E7" s="23" t="s">
        <v>6</v>
      </c>
      <c r="F7" s="24">
        <v>0.109</v>
      </c>
      <c r="G7" s="4" t="s">
        <v>27</v>
      </c>
    </row>
    <row r="8" spans="1:7">
      <c r="A8" s="4" t="s">
        <v>27</v>
      </c>
      <c r="B8" s="23" t="s">
        <v>7</v>
      </c>
      <c r="C8" s="25">
        <v>1</v>
      </c>
      <c r="D8" s="4" t="s">
        <v>27</v>
      </c>
      <c r="E8" s="23" t="s">
        <v>7</v>
      </c>
      <c r="F8" s="25">
        <v>1</v>
      </c>
      <c r="G8" s="4" t="s">
        <v>27</v>
      </c>
    </row>
    <row r="9" spans="1:7">
      <c r="A9" s="4" t="s">
        <v>27</v>
      </c>
      <c r="B9" s="23" t="s">
        <v>8</v>
      </c>
      <c r="C9" s="25">
        <v>1</v>
      </c>
      <c r="D9" s="4" t="s">
        <v>27</v>
      </c>
      <c r="E9" s="23" t="s">
        <v>8</v>
      </c>
      <c r="F9" s="25">
        <v>1</v>
      </c>
      <c r="G9" s="4" t="s">
        <v>27</v>
      </c>
    </row>
    <row r="10" spans="1:7">
      <c r="A10" s="4" t="s">
        <v>27</v>
      </c>
      <c r="B10" s="23" t="s">
        <v>9</v>
      </c>
      <c r="C10" s="26">
        <v>0</v>
      </c>
      <c r="D10" s="4" t="s">
        <v>27</v>
      </c>
      <c r="E10" s="23" t="s">
        <v>9</v>
      </c>
      <c r="F10" s="24">
        <f>E4/(40-2+39)</f>
        <v>0.7142857142857143</v>
      </c>
      <c r="G10" s="4" t="s">
        <v>27</v>
      </c>
    </row>
    <row r="11" spans="1:7">
      <c r="A11" s="4" t="s">
        <v>27</v>
      </c>
      <c r="B11" s="23" t="s">
        <v>10</v>
      </c>
      <c r="C11" s="24">
        <v>0.83</v>
      </c>
      <c r="D11" s="4" t="s">
        <v>27</v>
      </c>
      <c r="E11" s="23" t="s">
        <v>10</v>
      </c>
      <c r="F11" s="24">
        <v>0.87</v>
      </c>
      <c r="G11" s="4" t="s">
        <v>27</v>
      </c>
    </row>
    <row r="12" spans="1:7">
      <c r="A12" s="4" t="s">
        <v>27</v>
      </c>
      <c r="B12" s="23" t="s">
        <v>11</v>
      </c>
      <c r="C12" s="24">
        <f>1/50</f>
        <v>0.02</v>
      </c>
      <c r="D12" s="4" t="s">
        <v>27</v>
      </c>
      <c r="E12" s="23" t="s">
        <v>11</v>
      </c>
      <c r="F12" s="24">
        <v>0.08</v>
      </c>
      <c r="G12" s="4" t="s">
        <v>27</v>
      </c>
    </row>
    <row r="13" spans="1:7">
      <c r="A13" s="4" t="s">
        <v>27</v>
      </c>
      <c r="B13" s="23" t="s">
        <v>12</v>
      </c>
      <c r="C13" s="27">
        <v>1</v>
      </c>
      <c r="D13" s="4" t="s">
        <v>27</v>
      </c>
      <c r="E13" s="23" t="s">
        <v>12</v>
      </c>
      <c r="F13" s="27">
        <v>3</v>
      </c>
      <c r="G13" s="4" t="s">
        <v>27</v>
      </c>
    </row>
    <row r="14" spans="1:7">
      <c r="A14" s="4"/>
      <c r="B14" s="51" t="s">
        <v>13</v>
      </c>
      <c r="C14" s="53">
        <v>0</v>
      </c>
      <c r="D14" s="4"/>
      <c r="E14" s="51" t="s">
        <v>13</v>
      </c>
      <c r="F14" s="53">
        <v>0</v>
      </c>
      <c r="G14" s="4"/>
    </row>
    <row r="15" spans="1:7">
      <c r="A15" s="4"/>
      <c r="B15" s="78" t="s">
        <v>14</v>
      </c>
      <c r="C15" s="71"/>
      <c r="D15" s="4" t="s">
        <v>27</v>
      </c>
      <c r="E15" s="78" t="s">
        <v>14</v>
      </c>
      <c r="F15" s="71"/>
      <c r="G15" s="4"/>
    </row>
    <row r="16" spans="1:7">
      <c r="A16" s="4"/>
      <c r="B16" s="37" t="s">
        <v>15</v>
      </c>
      <c r="C16" s="70">
        <v>45</v>
      </c>
      <c r="D16" s="4"/>
      <c r="E16" s="37" t="s">
        <v>15</v>
      </c>
      <c r="F16" s="70">
        <v>65</v>
      </c>
      <c r="G16" s="4"/>
    </row>
    <row r="17" spans="1:7">
      <c r="A17" s="4"/>
      <c r="B17" s="37" t="s">
        <v>33</v>
      </c>
      <c r="C17" s="70">
        <v>46</v>
      </c>
      <c r="D17" s="4"/>
      <c r="E17" s="37" t="s">
        <v>16</v>
      </c>
      <c r="F17" s="70">
        <v>0</v>
      </c>
      <c r="G17" s="4"/>
    </row>
    <row r="18" spans="1:7">
      <c r="A18" s="4"/>
      <c r="B18" s="37" t="s">
        <v>17</v>
      </c>
      <c r="C18" s="70">
        <v>18</v>
      </c>
      <c r="D18" s="4"/>
      <c r="E18" s="37" t="s">
        <v>17</v>
      </c>
      <c r="F18" s="70">
        <v>51</v>
      </c>
      <c r="G18" s="4"/>
    </row>
    <row r="19" spans="1:7">
      <c r="A19" s="4"/>
      <c r="B19" s="37" t="s">
        <v>34</v>
      </c>
      <c r="C19" s="70">
        <v>20</v>
      </c>
      <c r="D19" s="4"/>
      <c r="E19" s="37" t="s">
        <v>18</v>
      </c>
      <c r="F19" s="70">
        <v>0</v>
      </c>
      <c r="G19" s="4"/>
    </row>
    <row r="20" spans="1:7">
      <c r="A20" s="4"/>
      <c r="B20" s="49" t="s">
        <v>35</v>
      </c>
      <c r="C20" s="71">
        <v>0</v>
      </c>
      <c r="D20" s="4"/>
      <c r="E20" s="37" t="s">
        <v>36</v>
      </c>
      <c r="F20" s="72">
        <v>2</v>
      </c>
      <c r="G20" s="4"/>
    </row>
    <row r="21" spans="1:7">
      <c r="E21" s="66" t="s">
        <v>37</v>
      </c>
      <c r="F21" s="73">
        <v>2</v>
      </c>
    </row>
    <row r="22" spans="1:7">
      <c r="E22" s="67" t="s">
        <v>38</v>
      </c>
      <c r="F22" s="74">
        <v>12</v>
      </c>
    </row>
    <row r="25" spans="1:7" ht="14.45" customHeight="1">
      <c r="A25" s="5"/>
      <c r="B25" s="15" t="s">
        <v>39</v>
      </c>
      <c r="C25" s="32" t="s">
        <v>40</v>
      </c>
      <c r="D25" s="5"/>
      <c r="E25" s="15" t="s">
        <v>41</v>
      </c>
      <c r="F25" s="16" t="s">
        <v>29</v>
      </c>
      <c r="G25" s="5"/>
    </row>
    <row r="26" spans="1:7" ht="14.45" customHeight="1">
      <c r="A26" s="5"/>
      <c r="B26" s="33">
        <v>29</v>
      </c>
      <c r="C26" s="34" t="s">
        <v>31</v>
      </c>
      <c r="D26" s="5"/>
      <c r="E26" s="33">
        <v>21</v>
      </c>
      <c r="F26" s="34" t="s">
        <v>31</v>
      </c>
      <c r="G26" s="5"/>
    </row>
    <row r="27" spans="1:7">
      <c r="A27" s="5"/>
      <c r="B27" s="19">
        <v>0</v>
      </c>
      <c r="C27" s="20" t="s">
        <v>32</v>
      </c>
      <c r="D27" s="5"/>
      <c r="E27" s="19">
        <v>29</v>
      </c>
      <c r="F27" s="31" t="s">
        <v>32</v>
      </c>
      <c r="G27" s="5"/>
    </row>
    <row r="28" spans="1:7">
      <c r="A28" s="5"/>
      <c r="B28" s="23" t="s">
        <v>4</v>
      </c>
      <c r="C28" s="26">
        <v>0</v>
      </c>
      <c r="D28" s="5"/>
      <c r="E28" s="23" t="s">
        <v>4</v>
      </c>
      <c r="F28" s="25">
        <v>0.89</v>
      </c>
      <c r="G28" s="5"/>
    </row>
    <row r="29" spans="1:7">
      <c r="A29" s="5"/>
      <c r="B29" s="23" t="s">
        <v>5</v>
      </c>
      <c r="C29" s="24">
        <v>0</v>
      </c>
      <c r="D29" s="5"/>
      <c r="E29" s="23" t="s">
        <v>5</v>
      </c>
      <c r="F29" s="24">
        <v>0.05</v>
      </c>
      <c r="G29" s="5"/>
    </row>
    <row r="30" spans="1:7">
      <c r="A30" s="5"/>
      <c r="B30" s="23" t="s">
        <v>6</v>
      </c>
      <c r="C30" s="24">
        <v>0</v>
      </c>
      <c r="D30" s="5"/>
      <c r="E30" s="23" t="s">
        <v>6</v>
      </c>
      <c r="F30" s="24">
        <v>0.08</v>
      </c>
      <c r="G30" s="5"/>
    </row>
    <row r="31" spans="1:7">
      <c r="A31" s="5"/>
      <c r="B31" s="23" t="s">
        <v>7</v>
      </c>
      <c r="C31" s="25">
        <v>1</v>
      </c>
      <c r="D31" s="5"/>
      <c r="E31" s="23" t="s">
        <v>7</v>
      </c>
      <c r="F31" s="25">
        <v>1</v>
      </c>
      <c r="G31" s="5"/>
    </row>
    <row r="32" spans="1:7">
      <c r="A32" s="5"/>
      <c r="B32" s="23" t="s">
        <v>8</v>
      </c>
      <c r="C32" s="25">
        <v>1</v>
      </c>
      <c r="D32" s="5"/>
      <c r="E32" s="23" t="s">
        <v>8</v>
      </c>
      <c r="F32" s="25">
        <v>1</v>
      </c>
      <c r="G32" s="5"/>
    </row>
    <row r="33" spans="1:7">
      <c r="A33" s="5"/>
      <c r="B33" s="23" t="s">
        <v>9</v>
      </c>
      <c r="C33" s="26">
        <v>0</v>
      </c>
      <c r="D33" s="5"/>
      <c r="E33" s="23" t="s">
        <v>9</v>
      </c>
      <c r="F33" s="25">
        <v>0.57999999999999996</v>
      </c>
      <c r="G33" s="5"/>
    </row>
    <row r="34" spans="1:7">
      <c r="A34" s="5"/>
      <c r="B34" s="23" t="s">
        <v>10</v>
      </c>
      <c r="C34" s="24">
        <v>0.84799999999999998</v>
      </c>
      <c r="D34" s="5"/>
      <c r="E34" s="23" t="s">
        <v>10</v>
      </c>
      <c r="F34" s="24">
        <v>0.91</v>
      </c>
      <c r="G34" s="5"/>
    </row>
    <row r="35" spans="1:7">
      <c r="A35" s="5"/>
      <c r="B35" s="23" t="s">
        <v>11</v>
      </c>
      <c r="C35" s="24">
        <v>0</v>
      </c>
      <c r="D35" s="5"/>
      <c r="E35" s="23" t="s">
        <v>11</v>
      </c>
      <c r="F35" s="24">
        <v>0.46</v>
      </c>
      <c r="G35" s="5"/>
    </row>
    <row r="36" spans="1:7">
      <c r="A36" s="5"/>
      <c r="B36" s="23" t="s">
        <v>42</v>
      </c>
      <c r="C36" s="52">
        <v>0</v>
      </c>
      <c r="D36" s="5"/>
      <c r="E36" s="23" t="s">
        <v>42</v>
      </c>
      <c r="F36" s="52">
        <v>25</v>
      </c>
      <c r="G36" s="5"/>
    </row>
    <row r="37" spans="1:7">
      <c r="A37" s="5"/>
      <c r="B37" s="21" t="s">
        <v>13</v>
      </c>
      <c r="C37" s="54">
        <v>4</v>
      </c>
      <c r="D37" s="5"/>
      <c r="E37" s="21" t="s">
        <v>13</v>
      </c>
      <c r="F37" s="54">
        <v>0</v>
      </c>
      <c r="G37" s="5"/>
    </row>
    <row r="38" spans="1:7">
      <c r="A38" s="5"/>
      <c r="B38" s="75" t="s">
        <v>14</v>
      </c>
      <c r="C38" s="76"/>
      <c r="D38" s="5"/>
      <c r="E38" s="75" t="s">
        <v>14</v>
      </c>
      <c r="F38" s="77"/>
      <c r="G38" s="5"/>
    </row>
    <row r="39" spans="1:7">
      <c r="B39" s="37" t="s">
        <v>15</v>
      </c>
      <c r="C39" s="69">
        <v>0</v>
      </c>
      <c r="E39" s="37" t="s">
        <v>15</v>
      </c>
      <c r="F39" s="45">
        <v>17</v>
      </c>
    </row>
    <row r="40" spans="1:7">
      <c r="B40" s="37" t="s">
        <v>43</v>
      </c>
      <c r="C40" s="69">
        <v>0</v>
      </c>
      <c r="E40" s="37" t="s">
        <v>16</v>
      </c>
      <c r="F40" s="45">
        <v>0</v>
      </c>
    </row>
    <row r="41" spans="1:7">
      <c r="B41" s="37" t="s">
        <v>17</v>
      </c>
      <c r="C41" s="69">
        <v>0</v>
      </c>
      <c r="E41" s="37" t="s">
        <v>17</v>
      </c>
      <c r="F41" s="45">
        <v>4</v>
      </c>
    </row>
    <row r="42" spans="1:7">
      <c r="B42" s="37" t="s">
        <v>44</v>
      </c>
      <c r="C42" s="69">
        <v>0</v>
      </c>
      <c r="E42" s="37" t="s">
        <v>45</v>
      </c>
      <c r="F42" s="45">
        <v>23</v>
      </c>
    </row>
    <row r="43" spans="1:7">
      <c r="B43" s="37" t="s">
        <v>16</v>
      </c>
      <c r="C43" s="69">
        <v>0</v>
      </c>
      <c r="E43" s="49" t="s">
        <v>23</v>
      </c>
      <c r="F43" s="50">
        <v>20</v>
      </c>
    </row>
    <row r="44" spans="1:7">
      <c r="B44" s="79" t="s">
        <v>46</v>
      </c>
      <c r="C44" s="8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612C-1BEA-4F7F-862C-979020DA9683}">
  <dimension ref="A1:F28"/>
  <sheetViews>
    <sheetView tabSelected="1" workbookViewId="0">
      <selection activeCell="E12" sqref="E12"/>
    </sheetView>
  </sheetViews>
  <sheetFormatPr defaultColWidth="11.42578125" defaultRowHeight="15" customHeight="1"/>
  <cols>
    <col min="1" max="1" width="8.28515625" customWidth="1"/>
    <col min="2" max="2" width="53.5703125" customWidth="1"/>
    <col min="3" max="3" width="23.42578125" style="10" customWidth="1"/>
    <col min="4" max="4" width="8.7109375" customWidth="1"/>
    <col min="5" max="5" width="57.85546875" bestFit="1" customWidth="1"/>
    <col min="6" max="6" width="14.85546875" customWidth="1"/>
  </cols>
  <sheetData>
    <row r="1" spans="1:6">
      <c r="A1" s="6"/>
      <c r="B1" s="6"/>
      <c r="C1" s="8"/>
      <c r="D1" s="6"/>
    </row>
    <row r="2" spans="1:6">
      <c r="A2" s="6"/>
      <c r="B2" s="83" t="s">
        <v>47</v>
      </c>
      <c r="C2" s="84"/>
      <c r="D2" s="6"/>
      <c r="E2" s="83" t="s">
        <v>48</v>
      </c>
      <c r="F2" s="84"/>
    </row>
    <row r="3" spans="1:6">
      <c r="A3" s="6"/>
      <c r="B3" s="48">
        <f>'ÁREA GESTIÓN CORPORATIVA'!B3+'ÁREA GESTIÓN CORPORATIVA'!E3+'ÁREA TECH'!B3+'ÁREA TECH'!E3+'ÁREA TECH'!B27+'ÁREA TECH'!E27</f>
        <v>341</v>
      </c>
      <c r="C3" s="57" t="s">
        <v>49</v>
      </c>
      <c r="D3" s="6"/>
      <c r="E3" s="11" t="s">
        <v>50</v>
      </c>
      <c r="F3" s="65">
        <v>137510.54999999999</v>
      </c>
    </row>
    <row r="4" spans="1:6">
      <c r="A4" s="6"/>
      <c r="B4" s="11" t="str">
        <f>'ÁREA TECH'!B5</f>
        <v>Éxito académico</v>
      </c>
      <c r="C4" s="56">
        <f>('ÁREA GESTIÓN CORPORATIVA'!C5+'ÁREA GESTIÓN CORPORATIVA'!F5+'ÁREA TECH'!C5+'ÁREA TECH'!F5+'ÁREA TECH'!C28+'ÁREA TECH'!F28)/6</f>
        <v>0.36378630105287518</v>
      </c>
      <c r="D4" s="6"/>
      <c r="E4" s="7" t="s">
        <v>51</v>
      </c>
      <c r="F4" s="13">
        <v>120</v>
      </c>
    </row>
    <row r="5" spans="1:6">
      <c r="A5" s="6"/>
      <c r="B5" s="7" t="str">
        <f>'ÁREA TECH'!B6</f>
        <v>Absentismo</v>
      </c>
      <c r="C5" s="9">
        <f>('ÁREA GESTIÓN CORPORATIVA'!C6+'ÁREA GESTIÓN CORPORATIVA'!F6+'ÁREA TECH'!C6+'ÁREA TECH'!F6+'ÁREA TECH'!C29+'ÁREA TECH'!F29)/6</f>
        <v>7.7629195862529199E-2</v>
      </c>
      <c r="D5" s="6"/>
      <c r="E5" s="7" t="s">
        <v>52</v>
      </c>
      <c r="F5" s="13">
        <v>101</v>
      </c>
    </row>
    <row r="6" spans="1:6">
      <c r="A6" s="6"/>
      <c r="B6" s="7" t="str">
        <f>'ÁREA TECH'!B7</f>
        <v>Riesgo</v>
      </c>
      <c r="C6" s="9">
        <f>('ÁREA GESTIÓN CORPORATIVA'!C7+'ÁREA GESTIÓN CORPORATIVA'!F7+'ÁREA TECH'!C7+'ÁREA TECH'!F7+'ÁREA TECH'!C30+'ÁREA TECH'!F30)/6</f>
        <v>7.4916666666666659E-2</v>
      </c>
      <c r="D6" s="6"/>
      <c r="E6" s="12" t="s">
        <v>53</v>
      </c>
      <c r="F6" s="14">
        <v>13774.32</v>
      </c>
    </row>
    <row r="7" spans="1:6">
      <c r="A7" s="6"/>
      <c r="B7" s="7" t="str">
        <f>'ÁREA TECH'!B8</f>
        <v>Cumplimiento Fechas Docente</v>
      </c>
      <c r="C7" s="9">
        <f>('ÁREA GESTIÓN CORPORATIVA'!C8+'ÁREA GESTIÓN CORPORATIVA'!F8+'ÁREA TECH'!C8+'ÁREA TECH'!F8+'ÁREA TECH'!C31+'ÁREA TECH'!F31)/6</f>
        <v>1</v>
      </c>
      <c r="D7" s="6"/>
    </row>
    <row r="8" spans="1:6">
      <c r="A8" s="6"/>
      <c r="B8" s="7" t="str">
        <f>'ÁREA TECH'!B9</f>
        <v>Cumplimiento Fechas Alumnado</v>
      </c>
      <c r="C8" s="9">
        <f>('ÁREA GESTIÓN CORPORATIVA'!C9+'ÁREA GESTIÓN CORPORATIVA'!F9+'ÁREA TECH'!C9+'ÁREA TECH'!F9+'ÁREA TECH'!C32+'ÁREA TECH'!F32)/6</f>
        <v>1</v>
      </c>
      <c r="D8" s="6"/>
    </row>
    <row r="9" spans="1:6">
      <c r="A9" s="6"/>
      <c r="B9" s="7" t="str">
        <f>'ÁREA TECH'!B10</f>
        <v>Cierre Expediente académico</v>
      </c>
      <c r="C9" s="9">
        <f>('ÁREA GESTIÓN CORPORATIVA'!C10+'ÁREA GESTIÓN CORPORATIVA'!F10)/2</f>
        <v>0.20496355432141616</v>
      </c>
      <c r="D9" s="6"/>
    </row>
    <row r="10" spans="1:6">
      <c r="A10" s="6"/>
      <c r="B10" s="7" t="str">
        <f>'ÁREA TECH'!B11</f>
        <v>Satisfacción Alumnado</v>
      </c>
      <c r="C10" s="9">
        <f>('ÁREA GESTIÓN CORPORATIVA'!C11+'ÁREA GESTIÓN CORPORATIVA'!F11+'ÁREA TECH'!C11+'ÁREA TECH'!F11+'ÁREA TECH'!C34+'ÁREA TECH'!F34)/6</f>
        <v>0.85466666666666669</v>
      </c>
      <c r="D10" s="6"/>
    </row>
    <row r="11" spans="1:6">
      <c r="A11" s="6"/>
      <c r="B11" s="7" t="str">
        <f>'ÁREA TECH'!B12</f>
        <v>Reseñas</v>
      </c>
      <c r="C11" s="9">
        <f>('ÁREA TECH'!C35+'ÁREA TECH'!F35+'ÁREA TECH'!C12+'ÁREA TECH'!F12+'ÁREA GESTIÓN CORPORATIVA'!C12+'ÁREA GESTIÓN CORPORATIVA'!F12)/6</f>
        <v>0.13845125107851597</v>
      </c>
      <c r="D11" s="6"/>
    </row>
    <row r="12" spans="1:6">
      <c r="A12" s="6"/>
      <c r="B12" s="7" t="str">
        <f>'ÁREA TECH'!B13</f>
        <v xml:space="preserve">Recomendación docente alumnado </v>
      </c>
      <c r="C12" s="55">
        <f>'ÁREA GESTIÓN CORPORATIVA'!C13+'ÁREA GESTIÓN CORPORATIVA'!F13+'ÁREA TECH'!C13+'ÁREA TECH'!F13+'ÁREA TECH'!F36+'ÁREA TECH'!C36</f>
        <v>40</v>
      </c>
      <c r="D12" s="6"/>
    </row>
    <row r="13" spans="1:6">
      <c r="A13" s="6"/>
      <c r="B13" s="61" t="s">
        <v>13</v>
      </c>
      <c r="C13" s="62">
        <f>'ÁREA GESTIÓN CORPORATIVA'!C14+'ÁREA GESTIÓN CORPORATIVA'!F14+'ÁREA TECH'!C14+'ÁREA TECH'!F14+'ÁREA TECH'!C37+'ÁREA TECH'!F37</f>
        <v>5</v>
      </c>
      <c r="D13" s="6"/>
    </row>
    <row r="14" spans="1:6"/>
    <row r="15" spans="1:6">
      <c r="B15" s="61" t="str">
        <f>'ÁREA TECH'!B15</f>
        <v>Certificaciones:</v>
      </c>
      <c r="C15" s="68">
        <f>SUM(C16:C28)</f>
        <v>365</v>
      </c>
    </row>
    <row r="16" spans="1:6" ht="15" customHeight="1">
      <c r="B16" s="7" t="s">
        <v>15</v>
      </c>
      <c r="C16" s="13">
        <f>'ÁREA GESTIÓN CORPORATIVA'!C16+'ÁREA GESTIÓN CORPORATIVA'!F16+'ÁREA TECH'!C39+'ÁREA TECH'!F39+'ÁREA TECH'!C16+'ÁREA TECH'!F16</f>
        <v>163</v>
      </c>
    </row>
    <row r="17" spans="2:3" ht="15" customHeight="1">
      <c r="B17" s="7" t="s">
        <v>16</v>
      </c>
      <c r="C17" s="13">
        <f>'ÁREA GESTIÓN CORPORATIVA'!C17+'ÁREA GESTIÓN CORPORATIVA'!F17++'ÁREA TECH'!F17+'ÁREA TECH'!C43+'ÁREA TECH'!F40</f>
        <v>0</v>
      </c>
    </row>
    <row r="18" spans="2:3" ht="15" customHeight="1">
      <c r="B18" s="7" t="s">
        <v>17</v>
      </c>
      <c r="C18" s="13">
        <f>'ÁREA GESTIÓN CORPORATIVA'!C18+'ÁREA GESTIÓN CORPORATIVA'!F18+'ÁREA TECH'!C18+'ÁREA TECH'!F18+'ÁREA TECH'!C41+'ÁREA TECH'!F41</f>
        <v>77</v>
      </c>
    </row>
    <row r="19" spans="2:3" ht="15" customHeight="1">
      <c r="B19" s="7" t="s">
        <v>18</v>
      </c>
      <c r="C19" s="13">
        <f>'ÁREA TECH'!F19</f>
        <v>0</v>
      </c>
    </row>
    <row r="20" spans="2:3" ht="15" customHeight="1">
      <c r="B20" s="7" t="s">
        <v>33</v>
      </c>
      <c r="C20" s="13">
        <f>'ÁREA TECH'!C17</f>
        <v>46</v>
      </c>
    </row>
    <row r="21" spans="2:3" ht="15" customHeight="1">
      <c r="B21" s="7" t="s">
        <v>54</v>
      </c>
      <c r="C21" s="13">
        <f>'ÁREA TECH'!C19</f>
        <v>20</v>
      </c>
    </row>
    <row r="22" spans="2:3" ht="15" customHeight="1">
      <c r="B22" s="7" t="s">
        <v>35</v>
      </c>
      <c r="C22" s="13">
        <f>'ÁREA TECH'!C20</f>
        <v>0</v>
      </c>
    </row>
    <row r="23" spans="2:3" ht="15" customHeight="1">
      <c r="B23" s="7" t="s">
        <v>36</v>
      </c>
      <c r="C23" s="13">
        <f>'ÁREA TECH'!F20</f>
        <v>2</v>
      </c>
    </row>
    <row r="24" spans="2:3" ht="15" customHeight="1">
      <c r="B24" s="7" t="s">
        <v>37</v>
      </c>
      <c r="C24" s="13">
        <f>'ÁREA TECH'!F21</f>
        <v>2</v>
      </c>
    </row>
    <row r="25" spans="2:3" ht="15" customHeight="1">
      <c r="B25" s="7" t="s">
        <v>55</v>
      </c>
      <c r="C25" s="13">
        <f>'ÁREA TECH'!F22</f>
        <v>12</v>
      </c>
    </row>
    <row r="26" spans="2:3" ht="15" customHeight="1">
      <c r="B26" s="7" t="s">
        <v>56</v>
      </c>
      <c r="C26" s="13">
        <f>'ÁREA TECH'!C42</f>
        <v>0</v>
      </c>
    </row>
    <row r="27" spans="2:3" ht="15" customHeight="1">
      <c r="B27" s="7" t="s">
        <v>45</v>
      </c>
      <c r="C27" s="13">
        <f>'ÁREA TECH'!F42</f>
        <v>23</v>
      </c>
    </row>
    <row r="28" spans="2:3" ht="15" customHeight="1">
      <c r="B28" s="12" t="s">
        <v>57</v>
      </c>
      <c r="C28" s="60">
        <f>'ÁREA TECH'!F43</f>
        <v>20</v>
      </c>
    </row>
  </sheetData>
  <mergeCells count="2">
    <mergeCell ref="B2:C2"/>
    <mergeCell ref="E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8D16C3BDDAC448857F64EC1B88B6E8" ma:contentTypeVersion="16" ma:contentTypeDescription="Crear nuevo documento." ma:contentTypeScope="" ma:versionID="fa096be39ecaf3f9d6ded1545869b31a">
  <xsd:schema xmlns:xsd="http://www.w3.org/2001/XMLSchema" xmlns:xs="http://www.w3.org/2001/XMLSchema" xmlns:p="http://schemas.microsoft.com/office/2006/metadata/properties" xmlns:ns2="c20bc9ba-56db-4433-b77e-d60cd7e78f68" xmlns:ns3="dd16a1b9-1647-43af-9f4a-98401eda4351" targetNamespace="http://schemas.microsoft.com/office/2006/metadata/properties" ma:root="true" ma:fieldsID="2d9952885a40765fe2073c79b04c2cf4" ns2:_="" ns3:_="">
    <xsd:import namespace="c20bc9ba-56db-4433-b77e-d60cd7e78f68"/>
    <xsd:import namespace="dd16a1b9-1647-43af-9f4a-98401eda43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bc9ba-56db-4433-b77e-d60cd7e78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9cd4fbd8-6e5a-44e8-9250-677708fa23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6a1b9-1647-43af-9f4a-98401eda435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772c4-710a-4247-82db-9979df50ae65}" ma:internalName="TaxCatchAll" ma:showField="CatchAllData" ma:web="dd16a1b9-1647-43af-9f4a-98401eda43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16a1b9-1647-43af-9f4a-98401eda4351" xsi:nil="true"/>
    <lcf76f155ced4ddcb4097134ff3c332f xmlns="c20bc9ba-56db-4433-b77e-d60cd7e78f68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7C5A0E-91F4-4F27-825F-68E1BE16310D}"/>
</file>

<file path=customXml/itemProps2.xml><?xml version="1.0" encoding="utf-8"?>
<ds:datastoreItem xmlns:ds="http://schemas.openxmlformats.org/officeDocument/2006/customXml" ds:itemID="{0AF193F7-71C7-4303-9B87-3BF8D09271BC}"/>
</file>

<file path=customXml/itemProps3.xml><?xml version="1.0" encoding="utf-8"?>
<ds:datastoreItem xmlns:ds="http://schemas.openxmlformats.org/officeDocument/2006/customXml" ds:itemID="{6FC7512B-2F85-4D86-B3D0-845A2A245C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Paloma Serrano</dc:creator>
  <cp:keywords/>
  <dc:description/>
  <cp:lastModifiedBy>Reme Coronel</cp:lastModifiedBy>
  <cp:revision/>
  <dcterms:created xsi:type="dcterms:W3CDTF">2025-01-13T12:40:17Z</dcterms:created>
  <dcterms:modified xsi:type="dcterms:W3CDTF">2025-05-20T10:10:15Z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0x0101000A8D16C3BDDAC448857F64EC1B88B6E8</vt:lpwstr>
  </property>
  <property fmtid="{D5CDD505-2E9C-101B-9397-08002B2CF9AE}" pid="3" name="MediaServiceImageTags">
    <vt:lpwstr/>
  </property>
</Properties>
</file>