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3f3353d7f3277/Documents/"/>
    </mc:Choice>
  </mc:AlternateContent>
  <xr:revisionPtr revIDLastSave="73" documentId="8_{FE45E51E-5070-4A35-AD4E-5B8D98DF9EB6}" xr6:coauthVersionLast="47" xr6:coauthVersionMax="47" xr10:uidLastSave="{E2915A6A-59A1-4ED5-977B-5DAD9734815D}"/>
  <bookViews>
    <workbookView xWindow="-120" yWindow="-120" windowWidth="38640" windowHeight="16440" activeTab="1" xr2:uid="{69E99C98-D797-42BE-B003-3CD0F450E4D9}"/>
  </bookViews>
  <sheets>
    <sheet name="Planilha2" sheetId="2" r:id="rId1"/>
    <sheet name="Planilha3" sheetId="3" r:id="rId2"/>
  </sheets>
  <definedNames>
    <definedName name="DadosExternos_1" localSheetId="0" hidden="1">Planilha2!$B$1:$F$10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/>
  <c r="C9" i="3"/>
  <c r="B9" i="3"/>
  <c r="D17" i="2"/>
  <c r="K6" i="2" a="1"/>
  <c r="K6" i="2" s="1"/>
  <c r="K5" i="2" a="1"/>
  <c r="K5" i="2" s="1"/>
  <c r="K4" i="2" a="1"/>
  <c r="K4" i="2" s="1"/>
  <c r="K3" i="2" a="1"/>
  <c r="K3" i="2" s="1"/>
  <c r="J6" i="2" a="1"/>
  <c r="J6" i="2" s="1"/>
  <c r="J3" i="2" a="1"/>
  <c r="J3" i="2" s="1"/>
  <c r="J5" i="2" a="1"/>
  <c r="J5" i="2" s="1"/>
  <c r="J4" i="2" a="1"/>
  <c r="J4" i="2" s="1"/>
  <c r="F11" i="2"/>
  <c r="E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1290E6-2D68-47B5-AE5A-2FC0147F182F}" keepAlive="1" name="Consulta - Novo Documento de Texto" description="Conexão com a consulta 'Novo Documento de Texto' na pasta de trabalho." type="5" refreshedVersion="7" background="1" saveData="1">
    <dbPr connection="Provider=Microsoft.Mashup.OleDb.1;Data Source=$Workbook$;Location=&quot;Novo Documento de Texto&quot;;Extended Properties=&quot;&quot;" command="SELECT * FROM [Novo Documento de Texto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<sst xmlns="http://schemas.openxmlformats.org/spreadsheetml/2006/main" count="46" uniqueCount="18">
  <si>
    <t>Ref</t>
  </si>
  <si>
    <t>Pedido</t>
  </si>
  <si>
    <t>Cliente</t>
  </si>
  <si>
    <t>Pares</t>
  </si>
  <si>
    <t>Total</t>
  </si>
  <si>
    <t>Musa</t>
  </si>
  <si>
    <t>Bibi</t>
  </si>
  <si>
    <t>Preço Uni.</t>
  </si>
  <si>
    <t>Beira Rio</t>
  </si>
  <si>
    <t>Azaléia</t>
  </si>
  <si>
    <t>Valor</t>
  </si>
  <si>
    <t xml:space="preserve">Referência </t>
  </si>
  <si>
    <t>digite a referência</t>
  </si>
  <si>
    <t>DIGITE</t>
  </si>
  <si>
    <t>Ferramenta de Pesquisa da Loja XPTO</t>
  </si>
  <si>
    <t>Digite a Referência do Pedido</t>
  </si>
  <si>
    <t>Resultados da Busca</t>
  </si>
  <si>
    <t>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</si>
</sst>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8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44" fontId="0" fillId="0" borderId="0" xfId="1" applyFont="1"/>
    <xf numFmtId="168" fontId="0" fillId="0" borderId="0" xfId="1" applyNumberFormat="1" applyFont="1"/>
    <xf numFmtId="2" fontId="0" fillId="0" borderId="0" xfId="0" applyNumberFormat="1" applyAlignment="1">
      <alignment horizontal="center" vertical="center"/>
    </xf>
    <xf numFmtId="0" fontId="0" fillId="2" borderId="1" xfId="0" applyFill="1" applyBorder="1"/>
    <xf numFmtId="2" fontId="0" fillId="0" borderId="1" xfId="0" applyNumberFormat="1" applyBorder="1"/>
    <xf numFmtId="44" fontId="0" fillId="0" borderId="1" xfId="0" applyNumberFormat="1" applyBorder="1"/>
    <xf numFmtId="44" fontId="0" fillId="0" borderId="1" xfId="1" applyFont="1" applyBorder="1"/>
    <xf numFmtId="1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30" formatCode="@"/>
    </dxf>
    <dxf>
      <numFmt numFmtId="2" formatCode="0.00"/>
    </dxf>
  </dxfs>
  <tableStyles count="1" defaultTableStyle="TableStyleMedium2" defaultPivotStyle="PivotStyleLight16">
    <tableStyle name="Invisible" pivot="0" table="0" count="0" xr9:uid="{8996C4A6-6408-426C-AB93-B093BF7410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CD00227-8F7A-46B9-8889-6C03A5A89B96}" autoFormatId="16" applyNumberFormats="0" applyBorderFormats="0" applyFontFormats="0" applyPatternFormats="0" applyAlignmentFormats="0" applyWidthHeightFormats="0">
  <queryTableRefresh nextId="9">
    <queryTableFields count="5">
      <queryTableField id="1" name="Ref" tableColumnId="1"/>
      <queryTableField id="3" name="Cliente" tableColumnId="3"/>
      <queryTableField id="4" name="PreÃ§o" tableColumnId="4"/>
      <queryTableField id="6" name="Pares" tableColumnId="6"/>
      <queryTableField id="7" name="Total" tableColumnId="7"/>
    </queryTableFields>
    <queryTableDeletedFields count="3">
      <deletedField name="Uni."/>
      <deletedField name="R$"/>
      <deletedField name="Pedid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8F14A-5DC8-4D7F-B541-FCF632D2C2B9}" name="Novo_Documento_de_Texto" displayName="Novo_Documento_de_Texto" ref="B1:F11" tableType="queryTable" totalsRowCount="1">
  <sortState xmlns:xlrd2="http://schemas.microsoft.com/office/spreadsheetml/2017/richdata2" ref="B2:F10">
    <sortCondition ref="B2:B10"/>
  </sortState>
  <tableColumns count="5">
    <tableColumn id="1" xr3:uid="{8C4F57FB-9FDD-44F1-B5EA-0568746DF6FB}" uniqueName="1" name="Ref" queryTableFieldId="1" dataDxfId="5" totalsRowDxfId="4"/>
    <tableColumn id="3" xr3:uid="{F20FA812-1BEA-4FE1-A6D8-BCC9699A9F44}" uniqueName="3" name="Cliente" queryTableFieldId="3" dataDxfId="6" totalsRowDxfId="3"/>
    <tableColumn id="4" xr3:uid="{9F405BD4-BB15-429A-81F1-8131C141078B}" uniqueName="4" name="Preço Uni." queryTableFieldId="4" dataDxfId="7" totalsRowDxfId="2"/>
    <tableColumn id="6" xr3:uid="{88D8CFFD-C2AE-45E3-8A1E-34D18D8FC747}" uniqueName="6" name="Pares" totalsRowFunction="custom" queryTableFieldId="6" totalsRowDxfId="1" dataCellStyle="Moeda" totalsRowCellStyle="Moeda">
      <totalsRowFormula>SUM(Novo_Documento_de_Texto[Pares])</totalsRowFormula>
    </tableColumn>
    <tableColumn id="7" xr3:uid="{FA63C0E0-7949-44EB-9B67-E84E97CFC1E1}" uniqueName="7" name="Total" totalsRowFunction="custom" queryTableFieldId="7" totalsRowDxfId="0" dataCellStyle="Moeda" totalsRowCellStyle="Moeda">
      <totalsRowFormula>SUM(Novo_Documento_de_Texto[Total])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824A-8BAF-4A04-AF02-EF0B72BAE0F8}">
  <dimension ref="A1:K17"/>
  <sheetViews>
    <sheetView workbookViewId="0">
      <selection activeCell="D7" sqref="D7"/>
    </sheetView>
  </sheetViews>
  <sheetFormatPr defaultRowHeight="15" x14ac:dyDescent="0.25"/>
  <cols>
    <col min="1" max="1" width="9.5703125" customWidth="1"/>
    <col min="2" max="2" width="6.28515625" bestFit="1" customWidth="1"/>
    <col min="3" max="3" width="9.7109375" bestFit="1" customWidth="1"/>
    <col min="4" max="4" width="18.85546875" bestFit="1" customWidth="1"/>
    <col min="5" max="5" width="13.28515625" style="2" bestFit="1" customWidth="1"/>
    <col min="6" max="6" width="14.5703125" style="2" bestFit="1" customWidth="1"/>
    <col min="10" max="10" width="11.28515625" bestFit="1" customWidth="1"/>
    <col min="11" max="11" width="14.4257812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7</v>
      </c>
      <c r="E1" s="2" t="s">
        <v>3</v>
      </c>
      <c r="F1" s="2" t="s">
        <v>4</v>
      </c>
    </row>
    <row r="2" spans="1:11" x14ac:dyDescent="0.25">
      <c r="A2" s="9">
        <v>2555</v>
      </c>
      <c r="B2" s="9">
        <v>10</v>
      </c>
      <c r="C2" s="11" t="s">
        <v>8</v>
      </c>
      <c r="D2" s="4">
        <v>9.6</v>
      </c>
      <c r="E2" s="2">
        <v>5400</v>
      </c>
      <c r="F2" s="2">
        <v>51840</v>
      </c>
      <c r="I2" s="5"/>
      <c r="J2" s="5" t="s">
        <v>3</v>
      </c>
      <c r="K2" s="5" t="s">
        <v>10</v>
      </c>
    </row>
    <row r="3" spans="1:11" x14ac:dyDescent="0.25">
      <c r="A3" s="9">
        <v>2548</v>
      </c>
      <c r="B3" s="9">
        <v>14</v>
      </c>
      <c r="C3" s="11" t="s">
        <v>5</v>
      </c>
      <c r="D3" s="4">
        <v>3.5</v>
      </c>
      <c r="E3" s="2">
        <v>6500</v>
      </c>
      <c r="F3" s="2">
        <v>22750</v>
      </c>
      <c r="I3" s="5" t="s">
        <v>9</v>
      </c>
      <c r="J3" s="6" cm="1">
        <f t="array" ref="J3">SUM(_xlfn._xlws.FILTER(D2:D10, C2:C10=I3, ""))</f>
        <v>7.8</v>
      </c>
      <c r="K3" s="7" cm="1">
        <f t="array" ref="K3">SUM(_xlfn._xlws.FILTER(E2:E10, C2:C10=I3, ""))</f>
        <v>3251</v>
      </c>
    </row>
    <row r="4" spans="1:11" x14ac:dyDescent="0.25">
      <c r="A4" s="9">
        <v>2561</v>
      </c>
      <c r="B4" s="9">
        <v>15</v>
      </c>
      <c r="C4" s="11" t="s">
        <v>8</v>
      </c>
      <c r="D4" s="4">
        <v>1.2</v>
      </c>
      <c r="E4" s="2">
        <v>5200</v>
      </c>
      <c r="F4" s="2">
        <v>6240</v>
      </c>
      <c r="I4" s="5" t="s">
        <v>8</v>
      </c>
      <c r="J4" s="6" cm="1">
        <f t="array" ref="J4">SUM(_xlfn._xlws.FILTER(D2:D10, C2:C10=I4, ""))</f>
        <v>18.5</v>
      </c>
      <c r="K4" s="7" cm="1">
        <f t="array" ref="K4">SUM(_xlfn._xlws.FILTER(E2:E10, C2:C10=I4, ""))</f>
        <v>24341</v>
      </c>
    </row>
    <row r="5" spans="1:11" x14ac:dyDescent="0.25">
      <c r="A5" s="9">
        <v>2547</v>
      </c>
      <c r="B5" s="9">
        <v>19</v>
      </c>
      <c r="C5" s="11" t="s">
        <v>6</v>
      </c>
      <c r="D5" s="4">
        <v>4.2</v>
      </c>
      <c r="E5" s="2">
        <v>2355</v>
      </c>
      <c r="F5" s="2">
        <v>9891</v>
      </c>
      <c r="I5" s="5" t="s">
        <v>6</v>
      </c>
      <c r="J5" s="6" cm="1">
        <f t="array" ref="J5">SUM(_xlfn._xlws.FILTER(D2:D10, C2:C10=I5, ""))</f>
        <v>9</v>
      </c>
      <c r="K5" s="7" cm="1">
        <f t="array" ref="K5">SUM(_xlfn._xlws.FILTER(E2:E10, C2:C10=I5, ""))</f>
        <v>6829</v>
      </c>
    </row>
    <row r="6" spans="1:11" x14ac:dyDescent="0.25">
      <c r="A6" s="9">
        <v>2556</v>
      </c>
      <c r="B6" s="9">
        <v>20</v>
      </c>
      <c r="C6" s="11" t="s">
        <v>6</v>
      </c>
      <c r="D6" s="4">
        <v>1.2</v>
      </c>
      <c r="E6" s="2">
        <v>1254</v>
      </c>
      <c r="F6" s="2">
        <v>1504.8</v>
      </c>
      <c r="I6" s="5" t="s">
        <v>5</v>
      </c>
      <c r="J6" s="6" cm="1">
        <f t="array" ref="J6">SUM(_xlfn._xlws.FILTER(D2:D10, C2:C10=I6, ""))</f>
        <v>3.5</v>
      </c>
      <c r="K6" s="8" cm="1">
        <f t="array" ref="K6">SUM(_xlfn._xlws.FILTER(E2:E10, C2:C10=I6, ""))</f>
        <v>6500</v>
      </c>
    </row>
    <row r="7" spans="1:11" x14ac:dyDescent="0.25">
      <c r="A7" s="9">
        <v>2560</v>
      </c>
      <c r="B7" s="9">
        <v>21</v>
      </c>
      <c r="C7" s="11" t="s">
        <v>8</v>
      </c>
      <c r="D7" s="4">
        <v>2.5</v>
      </c>
      <c r="E7" s="2">
        <v>12541</v>
      </c>
      <c r="F7" s="2">
        <v>31352.5</v>
      </c>
    </row>
    <row r="8" spans="1:11" x14ac:dyDescent="0.25">
      <c r="A8" s="9">
        <v>2553</v>
      </c>
      <c r="B8" s="9">
        <v>22</v>
      </c>
      <c r="C8" s="11" t="s">
        <v>8</v>
      </c>
      <c r="D8" s="4">
        <v>5.2</v>
      </c>
      <c r="E8" s="2">
        <v>1200</v>
      </c>
      <c r="F8" s="2">
        <v>6240</v>
      </c>
    </row>
    <row r="9" spans="1:11" x14ac:dyDescent="0.25">
      <c r="A9" s="9">
        <v>2554</v>
      </c>
      <c r="B9" s="9">
        <v>26</v>
      </c>
      <c r="C9" s="11" t="s">
        <v>6</v>
      </c>
      <c r="D9" s="4">
        <v>3.6</v>
      </c>
      <c r="E9" s="2">
        <v>3220</v>
      </c>
      <c r="F9" s="2">
        <v>11592</v>
      </c>
    </row>
    <row r="10" spans="1:11" x14ac:dyDescent="0.25">
      <c r="A10" s="9">
        <v>2549</v>
      </c>
      <c r="B10" s="9">
        <v>27</v>
      </c>
      <c r="C10" s="11" t="s">
        <v>9</v>
      </c>
      <c r="D10" s="4">
        <v>7.8</v>
      </c>
      <c r="E10" s="3">
        <v>3251</v>
      </c>
      <c r="F10" s="2">
        <v>25357.8</v>
      </c>
    </row>
    <row r="11" spans="1:11" x14ac:dyDescent="0.25">
      <c r="B11" s="1"/>
      <c r="C11" s="1"/>
      <c r="D11" s="1"/>
      <c r="E11" s="2">
        <f>SUM(Novo_Documento_de_Texto[Pares])</f>
        <v>40921</v>
      </c>
      <c r="F11" s="2">
        <f>SUM(Novo_Documento_de_Texto[Total])</f>
        <v>166768.09999999998</v>
      </c>
    </row>
    <row r="12" spans="1:11" x14ac:dyDescent="0.25">
      <c r="B12">
        <v>10</v>
      </c>
    </row>
    <row r="15" spans="1:11" x14ac:dyDescent="0.25">
      <c r="D15" s="2" t="s">
        <v>12</v>
      </c>
      <c r="E15" s="10"/>
    </row>
    <row r="16" spans="1:11" x14ac:dyDescent="0.25">
      <c r="C16" t="s">
        <v>11</v>
      </c>
      <c r="D16" t="s">
        <v>7</v>
      </c>
      <c r="E16" s="2" t="s">
        <v>2</v>
      </c>
    </row>
    <row r="17" spans="2:5" x14ac:dyDescent="0.25">
      <c r="B17" t="s">
        <v>13</v>
      </c>
      <c r="C17">
        <v>10</v>
      </c>
      <c r="D17">
        <f>VLOOKUP(B12, $B$2:$D$10, COLUMNS($B$2:B2), 0)</f>
        <v>10</v>
      </c>
      <c r="E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F749-BC4D-4C1C-9D69-DDC052A9FA9B}">
  <dimension ref="B2:J11"/>
  <sheetViews>
    <sheetView tabSelected="1" workbookViewId="0">
      <selection activeCell="D9" sqref="D9"/>
    </sheetView>
  </sheetViews>
  <sheetFormatPr defaultRowHeight="15" x14ac:dyDescent="0.25"/>
  <cols>
    <col min="3" max="3" width="19.140625" customWidth="1"/>
    <col min="4" max="5" width="15.7109375" customWidth="1"/>
  </cols>
  <sheetData>
    <row r="2" spans="2:10" x14ac:dyDescent="0.25">
      <c r="B2" s="12" t="s">
        <v>14</v>
      </c>
      <c r="C2" s="12"/>
      <c r="D2" s="12"/>
      <c r="E2" s="14"/>
      <c r="F2" t="s">
        <v>0</v>
      </c>
      <c r="G2" t="s">
        <v>2</v>
      </c>
      <c r="H2" t="s">
        <v>7</v>
      </c>
      <c r="I2" t="s">
        <v>3</v>
      </c>
      <c r="J2" t="s">
        <v>4</v>
      </c>
    </row>
    <row r="3" spans="2:10" x14ac:dyDescent="0.25">
      <c r="F3" s="1">
        <v>10</v>
      </c>
      <c r="G3" t="s">
        <v>8</v>
      </c>
      <c r="H3">
        <v>9.6</v>
      </c>
      <c r="I3">
        <v>5400</v>
      </c>
      <c r="J3">
        <v>51840</v>
      </c>
    </row>
    <row r="4" spans="2:10" x14ac:dyDescent="0.25">
      <c r="B4" t="s">
        <v>15</v>
      </c>
      <c r="D4">
        <v>10</v>
      </c>
      <c r="F4" s="1">
        <v>14</v>
      </c>
      <c r="G4" t="s">
        <v>5</v>
      </c>
      <c r="H4">
        <v>3.5</v>
      </c>
      <c r="I4">
        <v>6500</v>
      </c>
      <c r="J4">
        <v>22750</v>
      </c>
    </row>
    <row r="5" spans="2:10" x14ac:dyDescent="0.25">
      <c r="F5" s="1">
        <v>15</v>
      </c>
      <c r="G5" t="s">
        <v>8</v>
      </c>
      <c r="H5">
        <v>1.2</v>
      </c>
      <c r="I5">
        <v>5200</v>
      </c>
      <c r="J5">
        <v>6240</v>
      </c>
    </row>
    <row r="6" spans="2:10" x14ac:dyDescent="0.25">
      <c r="B6" t="s">
        <v>16</v>
      </c>
      <c r="F6" s="1">
        <v>19</v>
      </c>
      <c r="G6" t="s">
        <v>6</v>
      </c>
      <c r="H6">
        <v>4.2</v>
      </c>
      <c r="I6">
        <v>2355</v>
      </c>
      <c r="J6">
        <v>9891</v>
      </c>
    </row>
    <row r="7" spans="2:10" x14ac:dyDescent="0.25">
      <c r="F7" s="1">
        <v>20</v>
      </c>
      <c r="G7" t="s">
        <v>6</v>
      </c>
      <c r="H7">
        <v>1.2</v>
      </c>
      <c r="I7">
        <v>1254</v>
      </c>
      <c r="J7">
        <v>1504.8</v>
      </c>
    </row>
    <row r="8" spans="2:10" x14ac:dyDescent="0.25">
      <c r="B8" t="s">
        <v>17</v>
      </c>
      <c r="C8" t="s">
        <v>7</v>
      </c>
      <c r="D8" t="s">
        <v>2</v>
      </c>
      <c r="F8" s="1">
        <v>21</v>
      </c>
      <c r="G8" t="s">
        <v>8</v>
      </c>
      <c r="H8">
        <v>2.5</v>
      </c>
      <c r="I8">
        <v>12541</v>
      </c>
      <c r="J8">
        <v>31352.5</v>
      </c>
    </row>
    <row r="9" spans="2:10" x14ac:dyDescent="0.25">
      <c r="B9" s="13">
        <f>VLOOKUP(D4,F3:J11,1,0)</f>
        <v>10</v>
      </c>
      <c r="C9" s="13">
        <f>VLOOKUP(D4,F3:J11,3,0)</f>
        <v>9.6</v>
      </c>
      <c r="D9" s="13" t="str">
        <f>VLOOKUP(D4,F3:J11,2,0)</f>
        <v>Beira Rio</v>
      </c>
      <c r="E9" s="13"/>
      <c r="F9" s="1">
        <v>22</v>
      </c>
      <c r="G9" t="s">
        <v>8</v>
      </c>
      <c r="H9">
        <v>5.2</v>
      </c>
      <c r="I9">
        <v>1200</v>
      </c>
      <c r="J9">
        <v>6240</v>
      </c>
    </row>
    <row r="10" spans="2:10" x14ac:dyDescent="0.25">
      <c r="F10" s="1">
        <v>26</v>
      </c>
      <c r="G10" t="s">
        <v>6</v>
      </c>
      <c r="H10">
        <v>3.6</v>
      </c>
      <c r="I10">
        <v>3220</v>
      </c>
      <c r="J10">
        <v>11592</v>
      </c>
    </row>
    <row r="11" spans="2:10" x14ac:dyDescent="0.25">
      <c r="F11" s="1">
        <v>27</v>
      </c>
      <c r="G11" t="s">
        <v>9</v>
      </c>
      <c r="H11">
        <v>7.8</v>
      </c>
      <c r="I11">
        <v>3251</v>
      </c>
      <c r="J11">
        <v>25357.8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F4804-D1CC-4265-ACF7-5F36D342C9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Pappetti</dc:creator>
  <cp:lastModifiedBy>Gustavo Pappetti</cp:lastModifiedBy>
  <dcterms:created xsi:type="dcterms:W3CDTF">2021-09-20T20:56:09Z</dcterms:created>
  <dcterms:modified xsi:type="dcterms:W3CDTF">2021-09-20T22:45:29Z</dcterms:modified>
</cp:coreProperties>
</file>