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3f3353d7f3277/Documents/"/>
    </mc:Choice>
  </mc:AlternateContent>
  <xr:revisionPtr revIDLastSave="2448" documentId="8_{A4380AC4-18E5-46CD-9B21-3F5670C05B13}" xr6:coauthVersionLast="47" xr6:coauthVersionMax="47" xr10:uidLastSave="{657C61DF-576B-4F99-ABE9-432302CB03E3}"/>
  <bookViews>
    <workbookView xWindow="-120" yWindow="-120" windowWidth="38640" windowHeight="16440" activeTab="1" xr2:uid="{FE76ED88-0121-4A89-AD5F-982362519523}"/>
  </bookViews>
  <sheets>
    <sheet name="DI_AJ_B3" sheetId="9" r:id="rId1"/>
    <sheet name="DI_AJ_B3_TW" sheetId="10" r:id="rId2"/>
    <sheet name="dados_rt" sheetId="8" r:id="rId3"/>
    <sheet name="feriados" sheetId="3" r:id="rId4"/>
    <sheet name="dados_b3" sheetId="7" r:id="rId5"/>
  </sheets>
  <externalReferences>
    <externalReference r:id="rId6"/>
  </externalReferences>
  <definedNames>
    <definedName name="DadosExternos_1" localSheetId="4" hidden="1">dados_b3!$A$1:$F$39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0" l="1"/>
  <c r="C38" i="10"/>
  <c r="D38" i="10"/>
  <c r="G38" i="10" a="1"/>
  <c r="G38" i="10" s="1"/>
  <c r="M38" i="10" a="1"/>
  <c r="M38" i="10"/>
  <c r="L38" i="10" s="1"/>
  <c r="M37" i="10" a="1"/>
  <c r="M37" i="10" s="1"/>
  <c r="G37" i="10" a="1"/>
  <c r="G37" i="10" s="1"/>
  <c r="H37" i="10" s="1"/>
  <c r="D37" i="10"/>
  <c r="C37" i="10"/>
  <c r="B37" i="10"/>
  <c r="M36" i="10" a="1"/>
  <c r="M36" i="10" s="1"/>
  <c r="G36" i="10" a="1"/>
  <c r="G36" i="10" s="1"/>
  <c r="H36" i="10" s="1"/>
  <c r="D36" i="10"/>
  <c r="C36" i="10"/>
  <c r="B36" i="10"/>
  <c r="M35" i="10" a="1"/>
  <c r="M35" i="10" s="1"/>
  <c r="G35" i="10" a="1"/>
  <c r="G35" i="10" s="1"/>
  <c r="H35" i="10" s="1"/>
  <c r="D35" i="10"/>
  <c r="C35" i="10"/>
  <c r="B35" i="10"/>
  <c r="M34" i="10" a="1"/>
  <c r="M34" i="10" s="1"/>
  <c r="G34" i="10" a="1"/>
  <c r="G34" i="10" s="1"/>
  <c r="I34" i="10" s="1"/>
  <c r="D34" i="10"/>
  <c r="C34" i="10"/>
  <c r="B34" i="10"/>
  <c r="M33" i="10" a="1"/>
  <c r="M33" i="10" s="1"/>
  <c r="G33" i="10" a="1"/>
  <c r="G33" i="10" s="1"/>
  <c r="H33" i="10" s="1"/>
  <c r="D33" i="10"/>
  <c r="C33" i="10"/>
  <c r="B33" i="10"/>
  <c r="M32" i="10" a="1"/>
  <c r="M32" i="10" s="1"/>
  <c r="G32" i="10" a="1"/>
  <c r="G32" i="10" s="1"/>
  <c r="H32" i="10" s="1"/>
  <c r="D32" i="10"/>
  <c r="C32" i="10"/>
  <c r="B32" i="10"/>
  <c r="M31" i="10" a="1"/>
  <c r="M31" i="10" s="1"/>
  <c r="G31" i="10" a="1"/>
  <c r="G31" i="10" s="1"/>
  <c r="H31" i="10" s="1"/>
  <c r="D31" i="10"/>
  <c r="C31" i="10"/>
  <c r="B31" i="10"/>
  <c r="M30" i="10" a="1"/>
  <c r="M30" i="10" s="1"/>
  <c r="G30" i="10" a="1"/>
  <c r="G30" i="10" s="1"/>
  <c r="H30" i="10" s="1"/>
  <c r="D30" i="10"/>
  <c r="C30" i="10"/>
  <c r="B30" i="10"/>
  <c r="M29" i="10" a="1"/>
  <c r="M29" i="10" s="1"/>
  <c r="G29" i="10" a="1"/>
  <c r="G29" i="10" s="1"/>
  <c r="D29" i="10"/>
  <c r="C29" i="10"/>
  <c r="B29" i="10"/>
  <c r="M28" i="10" a="1"/>
  <c r="M28" i="10" s="1"/>
  <c r="G28" i="10" a="1"/>
  <c r="G28" i="10" s="1"/>
  <c r="I28" i="10" s="1"/>
  <c r="D28" i="10"/>
  <c r="C28" i="10"/>
  <c r="B28" i="10"/>
  <c r="M27" i="10" a="1"/>
  <c r="M27" i="10" s="1"/>
  <c r="G27" i="10" a="1"/>
  <c r="G27" i="10" s="1"/>
  <c r="H27" i="10" s="1"/>
  <c r="D27" i="10"/>
  <c r="C27" i="10"/>
  <c r="B27" i="10"/>
  <c r="M26" i="10" a="1"/>
  <c r="M26" i="10" s="1"/>
  <c r="G26" i="10" a="1"/>
  <c r="G26" i="10" s="1"/>
  <c r="H26" i="10" s="1"/>
  <c r="D26" i="10"/>
  <c r="C26" i="10"/>
  <c r="B26" i="10"/>
  <c r="M25" i="10" a="1"/>
  <c r="M25" i="10" s="1"/>
  <c r="G25" i="10" a="1"/>
  <c r="G25" i="10" s="1"/>
  <c r="I25" i="10" s="1"/>
  <c r="D25" i="10"/>
  <c r="C25" i="10"/>
  <c r="B25" i="10"/>
  <c r="M24" i="10" a="1"/>
  <c r="M24" i="10" s="1"/>
  <c r="G24" i="10" a="1"/>
  <c r="G24" i="10" s="1"/>
  <c r="H24" i="10" s="1"/>
  <c r="D24" i="10"/>
  <c r="C24" i="10"/>
  <c r="B24" i="10"/>
  <c r="M23" i="10" a="1"/>
  <c r="M23" i="10" s="1"/>
  <c r="G23" i="10" a="1"/>
  <c r="G23" i="10" s="1"/>
  <c r="H23" i="10" s="1"/>
  <c r="D23" i="10"/>
  <c r="C23" i="10"/>
  <c r="B23" i="10"/>
  <c r="M22" i="10" a="1"/>
  <c r="M22" i="10" s="1"/>
  <c r="G22" i="10" a="1"/>
  <c r="G22" i="10" s="1"/>
  <c r="H22" i="10" s="1"/>
  <c r="D22" i="10"/>
  <c r="C22" i="10"/>
  <c r="B22" i="10"/>
  <c r="M21" i="10" a="1"/>
  <c r="M21" i="10" s="1"/>
  <c r="G21" i="10" a="1"/>
  <c r="G21" i="10" s="1"/>
  <c r="H21" i="10" s="1"/>
  <c r="D21" i="10"/>
  <c r="C21" i="10"/>
  <c r="B21" i="10"/>
  <c r="M20" i="10" a="1"/>
  <c r="M20" i="10" s="1"/>
  <c r="G20" i="10" a="1"/>
  <c r="G20" i="10" s="1"/>
  <c r="H20" i="10" s="1"/>
  <c r="D20" i="10"/>
  <c r="C20" i="10"/>
  <c r="B20" i="10"/>
  <c r="M19" i="10" a="1"/>
  <c r="M19" i="10" s="1"/>
  <c r="G19" i="10" a="1"/>
  <c r="G19" i="10" s="1"/>
  <c r="H19" i="10" s="1"/>
  <c r="D19" i="10"/>
  <c r="C19" i="10"/>
  <c r="B19" i="10"/>
  <c r="M18" i="10" a="1"/>
  <c r="M18" i="10" s="1"/>
  <c r="G18" i="10" a="1"/>
  <c r="G18" i="10" s="1"/>
  <c r="I18" i="10" s="1"/>
  <c r="D18" i="10"/>
  <c r="C18" i="10"/>
  <c r="B18" i="10"/>
  <c r="M17" i="10" a="1"/>
  <c r="M17" i="10" s="1"/>
  <c r="G17" i="10" a="1"/>
  <c r="G17" i="10" s="1"/>
  <c r="I17" i="10" s="1"/>
  <c r="D17" i="10"/>
  <c r="C17" i="10"/>
  <c r="B17" i="10"/>
  <c r="M16" i="10" a="1"/>
  <c r="M16" i="10" s="1"/>
  <c r="G16" i="10" a="1"/>
  <c r="G16" i="10" s="1"/>
  <c r="I16" i="10" s="1"/>
  <c r="D16" i="10"/>
  <c r="C16" i="10"/>
  <c r="B16" i="10"/>
  <c r="M15" i="10" a="1"/>
  <c r="M15" i="10" s="1"/>
  <c r="G15" i="10" a="1"/>
  <c r="G15" i="10" s="1"/>
  <c r="H15" i="10" s="1"/>
  <c r="D15" i="10"/>
  <c r="C15" i="10"/>
  <c r="B15" i="10"/>
  <c r="M14" i="10" a="1"/>
  <c r="M14" i="10" s="1"/>
  <c r="G14" i="10" a="1"/>
  <c r="G14" i="10" s="1"/>
  <c r="I14" i="10" s="1"/>
  <c r="D14" i="10"/>
  <c r="C14" i="10"/>
  <c r="B14" i="10"/>
  <c r="M13" i="10" a="1"/>
  <c r="M13" i="10" s="1"/>
  <c r="G13" i="10" a="1"/>
  <c r="G13" i="10" s="1"/>
  <c r="I13" i="10" s="1"/>
  <c r="D13" i="10"/>
  <c r="C13" i="10"/>
  <c r="B13" i="10"/>
  <c r="M12" i="10" a="1"/>
  <c r="M12" i="10" s="1"/>
  <c r="G12" i="10" a="1"/>
  <c r="G12" i="10" s="1"/>
  <c r="I12" i="10" s="1"/>
  <c r="D12" i="10"/>
  <c r="C12" i="10"/>
  <c r="B12" i="10"/>
  <c r="M11" i="10" a="1"/>
  <c r="M11" i="10" s="1"/>
  <c r="G11" i="10" a="1"/>
  <c r="G11" i="10" s="1"/>
  <c r="I11" i="10" s="1"/>
  <c r="D11" i="10"/>
  <c r="C11" i="10"/>
  <c r="B11" i="10"/>
  <c r="M10" i="10" a="1"/>
  <c r="M10" i="10" s="1"/>
  <c r="G10" i="10" a="1"/>
  <c r="G10" i="10" s="1"/>
  <c r="I10" i="10" s="1"/>
  <c r="D10" i="10"/>
  <c r="C10" i="10"/>
  <c r="B10" i="10"/>
  <c r="M9" i="10" a="1"/>
  <c r="M9" i="10" s="1"/>
  <c r="G9" i="10" a="1"/>
  <c r="G9" i="10" s="1"/>
  <c r="I9" i="10" s="1"/>
  <c r="D9" i="10"/>
  <c r="C9" i="10"/>
  <c r="B9" i="10"/>
  <c r="M8" i="10" a="1"/>
  <c r="M8" i="10" s="1"/>
  <c r="G8" i="10" a="1"/>
  <c r="G8" i="10" s="1"/>
  <c r="I8" i="10" s="1"/>
  <c r="D8" i="10"/>
  <c r="C8" i="10"/>
  <c r="B8" i="10"/>
  <c r="M7" i="10" a="1"/>
  <c r="M7" i="10" s="1"/>
  <c r="G7" i="10" a="1"/>
  <c r="G7" i="10" s="1"/>
  <c r="I7" i="10" s="1"/>
  <c r="D7" i="10"/>
  <c r="C7" i="10"/>
  <c r="B7" i="10"/>
  <c r="M6" i="10" a="1"/>
  <c r="M6" i="10" s="1"/>
  <c r="G6" i="10" a="1"/>
  <c r="G6" i="10" s="1"/>
  <c r="I6" i="10" s="1"/>
  <c r="D6" i="10"/>
  <c r="C6" i="10"/>
  <c r="B6" i="10"/>
  <c r="M5" i="10" a="1"/>
  <c r="M5" i="10" s="1"/>
  <c r="G5" i="10" a="1"/>
  <c r="G5" i="10" s="1"/>
  <c r="I5" i="10" s="1"/>
  <c r="D5" i="10"/>
  <c r="C5" i="10"/>
  <c r="B5" i="10"/>
  <c r="M4" i="10" a="1"/>
  <c r="M4" i="10" s="1"/>
  <c r="G4" i="10" a="1"/>
  <c r="G4" i="10" s="1"/>
  <c r="I4" i="10" s="1"/>
  <c r="D4" i="10"/>
  <c r="C4" i="10"/>
  <c r="B4" i="10"/>
  <c r="M3" i="10" a="1"/>
  <c r="M3" i="10" s="1"/>
  <c r="G3" i="10" a="1"/>
  <c r="G3" i="10" s="1"/>
  <c r="I3" i="10" s="1"/>
  <c r="D3" i="10"/>
  <c r="C3" i="10"/>
  <c r="B3" i="10"/>
  <c r="G2" i="10" a="1"/>
  <c r="G2" i="10" s="1"/>
  <c r="I2" i="10" s="1"/>
  <c r="D2" i="10"/>
  <c r="C2" i="10"/>
  <c r="B2" i="10"/>
  <c r="L2" i="10" s="1"/>
  <c r="F2" i="10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2" i="9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E39" i="9"/>
  <c r="K38" i="9" a="1"/>
  <c r="K38" i="9" s="1"/>
  <c r="G38" i="9" a="1"/>
  <c r="G38" i="9" s="1"/>
  <c r="B38" i="9"/>
  <c r="K37" i="9" a="1"/>
  <c r="K37" i="9" s="1"/>
  <c r="G37" i="9" a="1"/>
  <c r="G37" i="9" s="1"/>
  <c r="B37" i="9"/>
  <c r="K36" i="9" a="1"/>
  <c r="K36" i="9" s="1"/>
  <c r="G36" i="9" a="1"/>
  <c r="G36" i="9" s="1"/>
  <c r="B36" i="9"/>
  <c r="K35" i="9" a="1"/>
  <c r="K35" i="9" s="1"/>
  <c r="G35" i="9" a="1"/>
  <c r="G35" i="9" s="1"/>
  <c r="B35" i="9"/>
  <c r="K34" i="9" a="1"/>
  <c r="K34" i="9" s="1"/>
  <c r="G34" i="9" a="1"/>
  <c r="G34" i="9" s="1"/>
  <c r="B34" i="9"/>
  <c r="K33" i="9" a="1"/>
  <c r="K33" i="9" s="1"/>
  <c r="G33" i="9" a="1"/>
  <c r="G33" i="9" s="1"/>
  <c r="B33" i="9"/>
  <c r="K32" i="9" a="1"/>
  <c r="K32" i="9" s="1"/>
  <c r="G32" i="9" a="1"/>
  <c r="G32" i="9" s="1"/>
  <c r="B32" i="9"/>
  <c r="K31" i="9" a="1"/>
  <c r="K31" i="9" s="1"/>
  <c r="G31" i="9" a="1"/>
  <c r="G31" i="9" s="1"/>
  <c r="B31" i="9"/>
  <c r="K30" i="9" a="1"/>
  <c r="K30" i="9" s="1"/>
  <c r="G30" i="9" a="1"/>
  <c r="G30" i="9" s="1"/>
  <c r="B30" i="9"/>
  <c r="K29" i="9" a="1"/>
  <c r="K29" i="9" s="1"/>
  <c r="G29" i="9" a="1"/>
  <c r="G29" i="9" s="1"/>
  <c r="B29" i="9"/>
  <c r="K28" i="9" a="1"/>
  <c r="K28" i="9" s="1"/>
  <c r="G28" i="9" a="1"/>
  <c r="G28" i="9" s="1"/>
  <c r="B28" i="9"/>
  <c r="K27" i="9" a="1"/>
  <c r="K27" i="9" s="1"/>
  <c r="G27" i="9" a="1"/>
  <c r="G27" i="9" s="1"/>
  <c r="B27" i="9"/>
  <c r="K26" i="9" a="1"/>
  <c r="K26" i="9" s="1"/>
  <c r="G26" i="9" a="1"/>
  <c r="G26" i="9" s="1"/>
  <c r="B26" i="9"/>
  <c r="K25" i="9" a="1"/>
  <c r="K25" i="9" s="1"/>
  <c r="G25" i="9" a="1"/>
  <c r="G25" i="9" s="1"/>
  <c r="B25" i="9"/>
  <c r="K24" i="9" a="1"/>
  <c r="K24" i="9" s="1"/>
  <c r="G24" i="9" a="1"/>
  <c r="G24" i="9" s="1"/>
  <c r="B24" i="9"/>
  <c r="K23" i="9" a="1"/>
  <c r="K23" i="9" s="1"/>
  <c r="G23" i="9" a="1"/>
  <c r="G23" i="9" s="1"/>
  <c r="B23" i="9"/>
  <c r="K22" i="9" a="1"/>
  <c r="K22" i="9" s="1"/>
  <c r="G22" i="9" a="1"/>
  <c r="G22" i="9" s="1"/>
  <c r="B22" i="9"/>
  <c r="K21" i="9" a="1"/>
  <c r="K21" i="9" s="1"/>
  <c r="G21" i="9" a="1"/>
  <c r="G21" i="9" s="1"/>
  <c r="B21" i="9"/>
  <c r="K20" i="9" a="1"/>
  <c r="K20" i="9" s="1"/>
  <c r="G20" i="9" a="1"/>
  <c r="G20" i="9" s="1"/>
  <c r="B20" i="9"/>
  <c r="K19" i="9" a="1"/>
  <c r="K19" i="9" s="1"/>
  <c r="G19" i="9" a="1"/>
  <c r="G19" i="9" s="1"/>
  <c r="B19" i="9"/>
  <c r="K18" i="9" a="1"/>
  <c r="K18" i="9" s="1"/>
  <c r="G18" i="9" a="1"/>
  <c r="G18" i="9" s="1"/>
  <c r="B18" i="9"/>
  <c r="K17" i="9" a="1"/>
  <c r="K17" i="9" s="1"/>
  <c r="G17" i="9" a="1"/>
  <c r="G17" i="9" s="1"/>
  <c r="B17" i="9"/>
  <c r="K16" i="9" a="1"/>
  <c r="K16" i="9" s="1"/>
  <c r="G16" i="9" a="1"/>
  <c r="G16" i="9" s="1"/>
  <c r="B16" i="9"/>
  <c r="K15" i="9" a="1"/>
  <c r="K15" i="9" s="1"/>
  <c r="G15" i="9" a="1"/>
  <c r="G15" i="9" s="1"/>
  <c r="B15" i="9"/>
  <c r="K14" i="9" a="1"/>
  <c r="K14" i="9" s="1"/>
  <c r="G14" i="9" a="1"/>
  <c r="G14" i="9" s="1"/>
  <c r="B14" i="9"/>
  <c r="K13" i="9" a="1"/>
  <c r="K13" i="9" s="1"/>
  <c r="G13" i="9" a="1"/>
  <c r="G13" i="9" s="1"/>
  <c r="B13" i="9"/>
  <c r="K12" i="9" a="1"/>
  <c r="K12" i="9" s="1"/>
  <c r="G12" i="9" a="1"/>
  <c r="G12" i="9" s="1"/>
  <c r="B12" i="9"/>
  <c r="K11" i="9" a="1"/>
  <c r="K11" i="9" s="1"/>
  <c r="G11" i="9" a="1"/>
  <c r="G11" i="9" s="1"/>
  <c r="B11" i="9"/>
  <c r="K10" i="9" a="1"/>
  <c r="K10" i="9" s="1"/>
  <c r="G10" i="9" a="1"/>
  <c r="G10" i="9" s="1"/>
  <c r="B10" i="9"/>
  <c r="K9" i="9" a="1"/>
  <c r="K9" i="9" s="1"/>
  <c r="G9" i="9" a="1"/>
  <c r="G9" i="9" s="1"/>
  <c r="B9" i="9"/>
  <c r="K8" i="9" a="1"/>
  <c r="K8" i="9" s="1"/>
  <c r="G8" i="9" a="1"/>
  <c r="G8" i="9" s="1"/>
  <c r="B8" i="9"/>
  <c r="K7" i="9" a="1"/>
  <c r="K7" i="9" s="1"/>
  <c r="G7" i="9" a="1"/>
  <c r="G7" i="9" s="1"/>
  <c r="B7" i="9"/>
  <c r="K6" i="9" a="1"/>
  <c r="K6" i="9" s="1"/>
  <c r="G6" i="9" a="1"/>
  <c r="G6" i="9" s="1"/>
  <c r="B6" i="9"/>
  <c r="K5" i="9" a="1"/>
  <c r="K5" i="9" s="1"/>
  <c r="G5" i="9" a="1"/>
  <c r="G5" i="9" s="1"/>
  <c r="B5" i="9"/>
  <c r="K4" i="9" a="1"/>
  <c r="K4" i="9" s="1"/>
  <c r="G4" i="9" a="1"/>
  <c r="G4" i="9" s="1"/>
  <c r="B4" i="9"/>
  <c r="K3" i="9" a="1"/>
  <c r="K3" i="9" s="1"/>
  <c r="G3" i="9" a="1"/>
  <c r="G3" i="9" s="1"/>
  <c r="B3" i="9"/>
  <c r="G2" i="9" a="1"/>
  <c r="G2" i="9" s="1"/>
  <c r="B2" i="9"/>
  <c r="J2" i="9" s="1"/>
  <c r="F2" i="9" s="1"/>
  <c r="F38" i="10" l="1"/>
  <c r="E38" i="10"/>
  <c r="H38" i="10"/>
  <c r="I38" i="10"/>
  <c r="H25" i="10"/>
  <c r="I37" i="10"/>
  <c r="H28" i="10"/>
  <c r="H14" i="10"/>
  <c r="H13" i="10"/>
  <c r="H10" i="10"/>
  <c r="I26" i="10"/>
  <c r="I22" i="10"/>
  <c r="H9" i="10"/>
  <c r="I27" i="10"/>
  <c r="I23" i="10"/>
  <c r="I35" i="10"/>
  <c r="I29" i="10"/>
  <c r="H29" i="10"/>
  <c r="H2" i="10"/>
  <c r="H12" i="10"/>
  <c r="H11" i="10"/>
  <c r="I36" i="10"/>
  <c r="I24" i="10"/>
  <c r="H8" i="10"/>
  <c r="I33" i="10"/>
  <c r="I21" i="10"/>
  <c r="H34" i="10"/>
  <c r="H7" i="10"/>
  <c r="I32" i="10"/>
  <c r="I20" i="10"/>
  <c r="L14" i="10"/>
  <c r="F14" i="10" s="1"/>
  <c r="H6" i="10"/>
  <c r="I31" i="10"/>
  <c r="I19" i="10"/>
  <c r="H18" i="10"/>
  <c r="H5" i="10"/>
  <c r="I30" i="10"/>
  <c r="L31" i="10"/>
  <c r="F31" i="10" s="1"/>
  <c r="H17" i="10"/>
  <c r="H4" i="10"/>
  <c r="H16" i="10"/>
  <c r="H3" i="10"/>
  <c r="I15" i="10"/>
  <c r="L33" i="10"/>
  <c r="F33" i="10" s="1"/>
  <c r="L19" i="10"/>
  <c r="F19" i="10" s="1"/>
  <c r="L35" i="10"/>
  <c r="F35" i="10" s="1"/>
  <c r="L18" i="10"/>
  <c r="F18" i="10" s="1"/>
  <c r="L25" i="10"/>
  <c r="F25" i="10" s="1"/>
  <c r="L32" i="10"/>
  <c r="F32" i="10" s="1"/>
  <c r="L16" i="10"/>
  <c r="F16" i="10" s="1"/>
  <c r="L12" i="10"/>
  <c r="F12" i="10" s="1"/>
  <c r="L10" i="10"/>
  <c r="F10" i="10" s="1"/>
  <c r="L30" i="10"/>
  <c r="L36" i="10"/>
  <c r="F36" i="10" s="1"/>
  <c r="L8" i="10"/>
  <c r="F8" i="10" s="1"/>
  <c r="L6" i="10"/>
  <c r="F6" i="10" s="1"/>
  <c r="L24" i="10"/>
  <c r="F24" i="10" s="1"/>
  <c r="L4" i="10"/>
  <c r="F4" i="10" s="1"/>
  <c r="L22" i="10"/>
  <c r="F22" i="10" s="1"/>
  <c r="L13" i="10"/>
  <c r="F13" i="10" s="1"/>
  <c r="L5" i="10"/>
  <c r="F5" i="10" s="1"/>
  <c r="L3" i="10"/>
  <c r="E2" i="10" s="1"/>
  <c r="L21" i="10"/>
  <c r="F21" i="10" s="1"/>
  <c r="L23" i="10"/>
  <c r="F23" i="10" s="1"/>
  <c r="L27" i="10"/>
  <c r="F27" i="10" s="1"/>
  <c r="L15" i="10"/>
  <c r="F15" i="10" s="1"/>
  <c r="L34" i="10"/>
  <c r="F34" i="10" s="1"/>
  <c r="L17" i="10"/>
  <c r="L29" i="10"/>
  <c r="F29" i="10" s="1"/>
  <c r="L9" i="10"/>
  <c r="F9" i="10" s="1"/>
  <c r="L11" i="10"/>
  <c r="L28" i="10"/>
  <c r="F28" i="10" s="1"/>
  <c r="L26" i="10"/>
  <c r="L7" i="10"/>
  <c r="F7" i="10" s="1"/>
  <c r="L20" i="10"/>
  <c r="F20" i="10" s="1"/>
  <c r="L37" i="10"/>
  <c r="F37" i="10" s="1"/>
  <c r="J27" i="9"/>
  <c r="F27" i="9" s="1"/>
  <c r="J38" i="9"/>
  <c r="F38" i="9" s="1"/>
  <c r="J14" i="9"/>
  <c r="F14" i="9" s="1"/>
  <c r="J8" i="9"/>
  <c r="F8" i="9" s="1"/>
  <c r="J17" i="9"/>
  <c r="F17" i="9" s="1"/>
  <c r="J33" i="9"/>
  <c r="F33" i="9" s="1"/>
  <c r="J21" i="9"/>
  <c r="F21" i="9" s="1"/>
  <c r="J15" i="9"/>
  <c r="F15" i="9" s="1"/>
  <c r="J9" i="9"/>
  <c r="F9" i="9" s="1"/>
  <c r="J34" i="9"/>
  <c r="F34" i="9" s="1"/>
  <c r="J37" i="9"/>
  <c r="F37" i="9" s="1"/>
  <c r="J3" i="9"/>
  <c r="J28" i="9"/>
  <c r="F28" i="9" s="1"/>
  <c r="J11" i="9"/>
  <c r="F11" i="9" s="1"/>
  <c r="J22" i="9"/>
  <c r="F22" i="9" s="1"/>
  <c r="J5" i="9"/>
  <c r="F5" i="9" s="1"/>
  <c r="J16" i="9"/>
  <c r="F16" i="9" s="1"/>
  <c r="J32" i="9"/>
  <c r="F32" i="9" s="1"/>
  <c r="J4" i="9"/>
  <c r="F4" i="9" s="1"/>
  <c r="J26" i="9"/>
  <c r="F26" i="9" s="1"/>
  <c r="J35" i="9"/>
  <c r="F35" i="9" s="1"/>
  <c r="J10" i="9"/>
  <c r="F10" i="9" s="1"/>
  <c r="J20" i="9"/>
  <c r="F20" i="9" s="1"/>
  <c r="J29" i="9"/>
  <c r="F29" i="9" s="1"/>
  <c r="J23" i="9"/>
  <c r="F23" i="9" s="1"/>
  <c r="J24" i="9"/>
  <c r="F24" i="9" s="1"/>
  <c r="J30" i="9"/>
  <c r="F30" i="9" s="1"/>
  <c r="J6" i="9"/>
  <c r="F6" i="9" s="1"/>
  <c r="J13" i="9"/>
  <c r="F13" i="9" s="1"/>
  <c r="J31" i="9"/>
  <c r="F31" i="9" s="1"/>
  <c r="J36" i="9"/>
  <c r="F36" i="9" s="1"/>
  <c r="J25" i="9"/>
  <c r="F25" i="9" s="1"/>
  <c r="J19" i="9"/>
  <c r="F19" i="9" s="1"/>
  <c r="J12" i="9"/>
  <c r="F12" i="9" s="1"/>
  <c r="J7" i="9"/>
  <c r="F7" i="9" s="1"/>
  <c r="J18" i="9"/>
  <c r="F18" i="9" s="1"/>
  <c r="C23" i="8"/>
  <c r="C13" i="8"/>
  <c r="C10" i="8"/>
  <c r="C11" i="8"/>
  <c r="C31" i="8"/>
  <c r="C21" i="8"/>
  <c r="C15" i="8"/>
  <c r="C30" i="8"/>
  <c r="C18" i="8"/>
  <c r="C32" i="8"/>
  <c r="C34" i="8"/>
  <c r="C8" i="8"/>
  <c r="C39" i="8"/>
  <c r="C24" i="8"/>
  <c r="C16" i="8"/>
  <c r="C17" i="8"/>
  <c r="C29" i="8"/>
  <c r="C19" i="8"/>
  <c r="C5" i="8"/>
  <c r="C9" i="8"/>
  <c r="C33" i="8"/>
  <c r="C35" i="8"/>
  <c r="C37" i="8"/>
  <c r="C14" i="8"/>
  <c r="C6" i="8"/>
  <c r="C3" i="8"/>
  <c r="C25" i="8"/>
  <c r="C12" i="8"/>
  <c r="C20" i="8"/>
  <c r="C2" i="8"/>
  <c r="C22" i="8"/>
  <c r="C27" i="8"/>
  <c r="C28" i="8"/>
  <c r="C38" i="8"/>
  <c r="C4" i="8"/>
  <c r="Z4" i="8" s="1"/>
  <c r="C7" i="8"/>
  <c r="C26" i="8"/>
  <c r="C36" i="8"/>
  <c r="B36" i="8" a="1"/>
  <c r="B36" i="8" s="1"/>
  <c r="D36" i="8" a="1"/>
  <c r="D36" i="8" s="1"/>
  <c r="E36" i="8" a="1"/>
  <c r="E36" i="8" s="1"/>
  <c r="F36" i="8" a="1"/>
  <c r="F36" i="8" s="1"/>
  <c r="G36" i="8" a="1"/>
  <c r="G36" i="8" s="1"/>
  <c r="H36" i="8" a="1"/>
  <c r="H36" i="8" s="1"/>
  <c r="I36" i="8" a="1"/>
  <c r="I36" i="8" s="1"/>
  <c r="J36" i="8" a="1"/>
  <c r="J36" i="8" s="1"/>
  <c r="L36" i="8" a="1"/>
  <c r="L36" i="8" s="1"/>
  <c r="M36" i="8" a="1"/>
  <c r="M36" i="8" s="1"/>
  <c r="N36" i="8" a="1"/>
  <c r="N36" i="8" s="1"/>
  <c r="O36" i="8" a="1"/>
  <c r="O36" i="8" s="1"/>
  <c r="P36" i="8" a="1"/>
  <c r="P36" i="8" s="1"/>
  <c r="Q36" i="8" a="1"/>
  <c r="Q36" i="8" s="1"/>
  <c r="R36" i="8" a="1"/>
  <c r="R36" i="8" s="1"/>
  <c r="S36" i="8" a="1"/>
  <c r="S36" i="8" s="1"/>
  <c r="T36" i="8" a="1"/>
  <c r="T36" i="8" s="1"/>
  <c r="U36" i="8" a="1"/>
  <c r="U36" i="8" s="1"/>
  <c r="V36" i="8" a="1"/>
  <c r="V36" i="8" s="1"/>
  <c r="W36" i="8" a="1"/>
  <c r="W36" i="8" s="1"/>
  <c r="X36" i="8" a="1"/>
  <c r="X36" i="8" s="1"/>
  <c r="Y36" i="8" a="1"/>
  <c r="Y36" i="8" s="1"/>
  <c r="AA36" i="8" a="1"/>
  <c r="AA36" i="8" s="1"/>
  <c r="AB36" i="8" a="1"/>
  <c r="AB36" i="8" s="1"/>
  <c r="AC36" i="8" a="1"/>
  <c r="AC36" i="8" s="1"/>
  <c r="AD36" i="8" a="1"/>
  <c r="AD36" i="8" s="1"/>
  <c r="B23" i="8" a="1"/>
  <c r="B23" i="8" s="1"/>
  <c r="D23" i="8" a="1"/>
  <c r="D23" i="8" s="1"/>
  <c r="E23" i="8" a="1"/>
  <c r="E23" i="8" s="1"/>
  <c r="F23" i="8" a="1"/>
  <c r="F23" i="8" s="1"/>
  <c r="G23" i="8" a="1"/>
  <c r="G23" i="8" s="1"/>
  <c r="H23" i="8" a="1"/>
  <c r="H23" i="8" s="1"/>
  <c r="I23" i="8" a="1"/>
  <c r="I23" i="8" s="1"/>
  <c r="J23" i="8" a="1"/>
  <c r="J23" i="8" s="1"/>
  <c r="L23" i="8" a="1"/>
  <c r="L23" i="8" s="1"/>
  <c r="M23" i="8" a="1"/>
  <c r="M23" i="8" s="1"/>
  <c r="N23" i="8" a="1"/>
  <c r="N23" i="8" s="1"/>
  <c r="O23" i="8" a="1"/>
  <c r="O23" i="8" s="1"/>
  <c r="P23" i="8" a="1"/>
  <c r="P23" i="8" s="1"/>
  <c r="Q23" i="8" a="1"/>
  <c r="Q23" i="8" s="1"/>
  <c r="R23" i="8" a="1"/>
  <c r="R23" i="8" s="1"/>
  <c r="S23" i="8" a="1"/>
  <c r="S23" i="8" s="1"/>
  <c r="T23" i="8" a="1"/>
  <c r="T23" i="8" s="1"/>
  <c r="U23" i="8" a="1"/>
  <c r="U23" i="8" s="1"/>
  <c r="V23" i="8" a="1"/>
  <c r="V23" i="8" s="1"/>
  <c r="W23" i="8" a="1"/>
  <c r="W23" i="8" s="1"/>
  <c r="X23" i="8" a="1"/>
  <c r="X23" i="8" s="1"/>
  <c r="Y23" i="8" a="1"/>
  <c r="Y23" i="8" s="1"/>
  <c r="AA23" i="8" a="1"/>
  <c r="AA23" i="8" s="1"/>
  <c r="AB23" i="8" a="1"/>
  <c r="AB23" i="8" s="1"/>
  <c r="AC23" i="8" a="1"/>
  <c r="AC23" i="8" s="1"/>
  <c r="AD23" i="8" a="1"/>
  <c r="AD23" i="8" s="1"/>
  <c r="B13" i="8" a="1"/>
  <c r="B13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I13" i="8" a="1"/>
  <c r="I13" i="8" s="1"/>
  <c r="J13" i="8" a="1"/>
  <c r="J13" i="8" s="1"/>
  <c r="L13" i="8" a="1"/>
  <c r="L13" i="8" s="1"/>
  <c r="M13" i="8" a="1"/>
  <c r="M13" i="8" s="1"/>
  <c r="N13" i="8" a="1"/>
  <c r="N13" i="8" s="1"/>
  <c r="O13" i="8" a="1"/>
  <c r="O13" i="8" s="1"/>
  <c r="P13" i="8" a="1"/>
  <c r="P13" i="8" s="1"/>
  <c r="Q13" i="8" a="1"/>
  <c r="Q13" i="8" s="1"/>
  <c r="R13" i="8" a="1"/>
  <c r="R13" i="8" s="1"/>
  <c r="S13" i="8" a="1"/>
  <c r="S13" i="8" s="1"/>
  <c r="T13" i="8" a="1"/>
  <c r="T13" i="8" s="1"/>
  <c r="U13" i="8" a="1"/>
  <c r="U13" i="8" s="1"/>
  <c r="V13" i="8" a="1"/>
  <c r="V13" i="8" s="1"/>
  <c r="W13" i="8" a="1"/>
  <c r="W13" i="8" s="1"/>
  <c r="X13" i="8" a="1"/>
  <c r="X13" i="8" s="1"/>
  <c r="Y13" i="8" a="1"/>
  <c r="Y13" i="8" s="1"/>
  <c r="AA13" i="8" a="1"/>
  <c r="AA13" i="8" s="1"/>
  <c r="AB13" i="8" a="1"/>
  <c r="AB13" i="8" s="1"/>
  <c r="AC13" i="8" a="1"/>
  <c r="AC13" i="8" s="1"/>
  <c r="AD13" i="8" a="1"/>
  <c r="AD13" i="8" s="1"/>
  <c r="B10" i="8" a="1"/>
  <c r="B10" i="8" s="1"/>
  <c r="D10" i="8" a="1"/>
  <c r="D10" i="8" s="1"/>
  <c r="E10" i="8" a="1"/>
  <c r="E10" i="8" s="1"/>
  <c r="F10" i="8" a="1"/>
  <c r="F10" i="8" s="1"/>
  <c r="G10" i="8" a="1"/>
  <c r="G10" i="8" s="1"/>
  <c r="H10" i="8" a="1"/>
  <c r="H10" i="8" s="1"/>
  <c r="I10" i="8" a="1"/>
  <c r="I10" i="8" s="1"/>
  <c r="J10" i="8" a="1"/>
  <c r="J10" i="8" s="1"/>
  <c r="L10" i="8" a="1"/>
  <c r="L10" i="8" s="1"/>
  <c r="M10" i="8" a="1"/>
  <c r="M10" i="8" s="1"/>
  <c r="N10" i="8" a="1"/>
  <c r="N10" i="8" s="1"/>
  <c r="O10" i="8" a="1"/>
  <c r="O10" i="8" s="1"/>
  <c r="P10" i="8" a="1"/>
  <c r="P10" i="8" s="1"/>
  <c r="Q10" i="8" a="1"/>
  <c r="Q10" i="8" s="1"/>
  <c r="R10" i="8" a="1"/>
  <c r="R10" i="8" s="1"/>
  <c r="S10" i="8" a="1"/>
  <c r="S10" i="8" s="1"/>
  <c r="T10" i="8" a="1"/>
  <c r="T10" i="8" s="1"/>
  <c r="U10" i="8" a="1"/>
  <c r="U10" i="8" s="1"/>
  <c r="V10" i="8" a="1"/>
  <c r="V10" i="8" s="1"/>
  <c r="W10" i="8" a="1"/>
  <c r="W10" i="8" s="1"/>
  <c r="X10" i="8" a="1"/>
  <c r="X10" i="8" s="1"/>
  <c r="Y10" i="8" a="1"/>
  <c r="Y10" i="8" s="1"/>
  <c r="AA10" i="8" a="1"/>
  <c r="AA10" i="8" s="1"/>
  <c r="AB10" i="8" a="1"/>
  <c r="AB10" i="8" s="1"/>
  <c r="AC10" i="8" a="1"/>
  <c r="AC10" i="8" s="1"/>
  <c r="AD10" i="8" a="1"/>
  <c r="AD10" i="8" s="1"/>
  <c r="B11" i="8" a="1"/>
  <c r="B11" i="8" s="1"/>
  <c r="D11" i="8" a="1"/>
  <c r="D11" i="8" s="1"/>
  <c r="E11" i="8" a="1"/>
  <c r="E11" i="8" s="1"/>
  <c r="F11" i="8" a="1"/>
  <c r="F11" i="8" s="1"/>
  <c r="G11" i="8" a="1"/>
  <c r="G11" i="8" s="1"/>
  <c r="H11" i="8" a="1"/>
  <c r="H11" i="8" s="1"/>
  <c r="I11" i="8" a="1"/>
  <c r="I11" i="8" s="1"/>
  <c r="J11" i="8" a="1"/>
  <c r="J11" i="8" s="1"/>
  <c r="L11" i="8" a="1"/>
  <c r="L11" i="8" s="1"/>
  <c r="M11" i="8" a="1"/>
  <c r="M11" i="8" s="1"/>
  <c r="N11" i="8" a="1"/>
  <c r="N11" i="8" s="1"/>
  <c r="O11" i="8" a="1"/>
  <c r="O11" i="8" s="1"/>
  <c r="P11" i="8" a="1"/>
  <c r="P11" i="8" s="1"/>
  <c r="Q11" i="8" a="1"/>
  <c r="Q11" i="8" s="1"/>
  <c r="R11" i="8" a="1"/>
  <c r="R11" i="8" s="1"/>
  <c r="S11" i="8" a="1"/>
  <c r="S11" i="8" s="1"/>
  <c r="T11" i="8" a="1"/>
  <c r="T11" i="8" s="1"/>
  <c r="U11" i="8" a="1"/>
  <c r="U11" i="8" s="1"/>
  <c r="V11" i="8" a="1"/>
  <c r="V11" i="8" s="1"/>
  <c r="W11" i="8" a="1"/>
  <c r="W11" i="8" s="1"/>
  <c r="X11" i="8" a="1"/>
  <c r="X11" i="8" s="1"/>
  <c r="Y11" i="8" a="1"/>
  <c r="Y11" i="8" s="1"/>
  <c r="AA11" i="8" a="1"/>
  <c r="AA11" i="8" s="1"/>
  <c r="AB11" i="8" a="1"/>
  <c r="AB11" i="8" s="1"/>
  <c r="AC11" i="8" a="1"/>
  <c r="AC11" i="8" s="1"/>
  <c r="AD11" i="8" a="1"/>
  <c r="AD11" i="8" s="1"/>
  <c r="B31" i="8" a="1"/>
  <c r="B31" i="8" s="1"/>
  <c r="D31" i="8" a="1"/>
  <c r="D31" i="8" s="1"/>
  <c r="E31" i="8" a="1"/>
  <c r="E31" i="8" s="1"/>
  <c r="F31" i="8" a="1"/>
  <c r="F31" i="8" s="1"/>
  <c r="G31" i="8" a="1"/>
  <c r="G31" i="8" s="1"/>
  <c r="H31" i="8" a="1"/>
  <c r="H31" i="8" s="1"/>
  <c r="I31" i="8" a="1"/>
  <c r="I31" i="8" s="1"/>
  <c r="J31" i="8" a="1"/>
  <c r="J31" i="8" s="1"/>
  <c r="L31" i="8" a="1"/>
  <c r="L31" i="8" s="1"/>
  <c r="M31" i="8" a="1"/>
  <c r="M31" i="8" s="1"/>
  <c r="N31" i="8" a="1"/>
  <c r="N31" i="8" s="1"/>
  <c r="O31" i="8" a="1"/>
  <c r="O31" i="8" s="1"/>
  <c r="P31" i="8" a="1"/>
  <c r="P31" i="8" s="1"/>
  <c r="Q31" i="8" a="1"/>
  <c r="Q31" i="8" s="1"/>
  <c r="R31" i="8" a="1"/>
  <c r="R31" i="8" s="1"/>
  <c r="S31" i="8" a="1"/>
  <c r="S31" i="8" s="1"/>
  <c r="T31" i="8" a="1"/>
  <c r="T31" i="8" s="1"/>
  <c r="U31" i="8" a="1"/>
  <c r="U31" i="8" s="1"/>
  <c r="V31" i="8" a="1"/>
  <c r="V31" i="8" s="1"/>
  <c r="W31" i="8" a="1"/>
  <c r="W31" i="8" s="1"/>
  <c r="X31" i="8" a="1"/>
  <c r="X31" i="8" s="1"/>
  <c r="Y31" i="8" a="1"/>
  <c r="Y31" i="8"/>
  <c r="AA31" i="8" a="1"/>
  <c r="AA31" i="8" s="1"/>
  <c r="AB31" i="8" a="1"/>
  <c r="AB31" i="8" s="1"/>
  <c r="AC31" i="8" a="1"/>
  <c r="AC31" i="8" s="1"/>
  <c r="AD31" i="8" a="1"/>
  <c r="AD31" i="8" s="1"/>
  <c r="B21" i="8" a="1"/>
  <c r="B21" i="8" s="1"/>
  <c r="D21" i="8" a="1"/>
  <c r="D21" i="8" s="1"/>
  <c r="E21" i="8" a="1"/>
  <c r="E21" i="8" s="1"/>
  <c r="F21" i="8" a="1"/>
  <c r="F21" i="8" s="1"/>
  <c r="G21" i="8" a="1"/>
  <c r="G21" i="8" s="1"/>
  <c r="H21" i="8" a="1"/>
  <c r="H21" i="8" s="1"/>
  <c r="I21" i="8" a="1"/>
  <c r="I21" i="8" s="1"/>
  <c r="J21" i="8" a="1"/>
  <c r="J21" i="8" s="1"/>
  <c r="L21" i="8" a="1"/>
  <c r="L21" i="8" s="1"/>
  <c r="M21" i="8" a="1"/>
  <c r="M21" i="8" s="1"/>
  <c r="N21" i="8" a="1"/>
  <c r="N21" i="8" s="1"/>
  <c r="O21" i="8" a="1"/>
  <c r="O21" i="8" s="1"/>
  <c r="P21" i="8" a="1"/>
  <c r="P21" i="8" s="1"/>
  <c r="Q21" i="8" a="1"/>
  <c r="Q21" i="8" s="1"/>
  <c r="R21" i="8" a="1"/>
  <c r="R21" i="8" s="1"/>
  <c r="S21" i="8" a="1"/>
  <c r="S21" i="8" s="1"/>
  <c r="T21" i="8" a="1"/>
  <c r="T21" i="8" s="1"/>
  <c r="U21" i="8" a="1"/>
  <c r="U21" i="8" s="1"/>
  <c r="V21" i="8" a="1"/>
  <c r="V21" i="8" s="1"/>
  <c r="W21" i="8" a="1"/>
  <c r="W21" i="8" s="1"/>
  <c r="X21" i="8" a="1"/>
  <c r="X21" i="8" s="1"/>
  <c r="Y21" i="8" a="1"/>
  <c r="Y21" i="8" s="1"/>
  <c r="AA21" i="8" a="1"/>
  <c r="AA21" i="8" s="1"/>
  <c r="AB21" i="8" a="1"/>
  <c r="AB21" i="8" s="1"/>
  <c r="AC21" i="8" a="1"/>
  <c r="AC21" i="8" s="1"/>
  <c r="AD21" i="8" a="1"/>
  <c r="AD21" i="8" s="1"/>
  <c r="B15" i="8" a="1"/>
  <c r="B15" i="8" s="1"/>
  <c r="D15" i="8" a="1"/>
  <c r="D15" i="8" s="1"/>
  <c r="E15" i="8" a="1"/>
  <c r="E15" i="8" s="1"/>
  <c r="F15" i="8" a="1"/>
  <c r="F15" i="8" s="1"/>
  <c r="G15" i="8" a="1"/>
  <c r="G15" i="8" s="1"/>
  <c r="H15" i="8" a="1"/>
  <c r="H15" i="8" s="1"/>
  <c r="I15" i="8" a="1"/>
  <c r="I15" i="8" s="1"/>
  <c r="J15" i="8" a="1"/>
  <c r="J15" i="8" s="1"/>
  <c r="L15" i="8" a="1"/>
  <c r="L15" i="8" s="1"/>
  <c r="M15" i="8" a="1"/>
  <c r="M15" i="8" s="1"/>
  <c r="N15" i="8" a="1"/>
  <c r="N15" i="8" s="1"/>
  <c r="O15" i="8" a="1"/>
  <c r="O15" i="8" s="1"/>
  <c r="P15" i="8" a="1"/>
  <c r="P15" i="8" s="1"/>
  <c r="Q15" i="8" a="1"/>
  <c r="Q15" i="8" s="1"/>
  <c r="R15" i="8" a="1"/>
  <c r="R15" i="8" s="1"/>
  <c r="S15" i="8" a="1"/>
  <c r="S15" i="8" s="1"/>
  <c r="T15" i="8" a="1"/>
  <c r="T15" i="8" s="1"/>
  <c r="U15" i="8" a="1"/>
  <c r="U15" i="8" s="1"/>
  <c r="V15" i="8" a="1"/>
  <c r="V15" i="8" s="1"/>
  <c r="W15" i="8" a="1"/>
  <c r="W15" i="8" s="1"/>
  <c r="X15" i="8" a="1"/>
  <c r="X15" i="8" s="1"/>
  <c r="Y15" i="8" a="1"/>
  <c r="Y15" i="8" s="1"/>
  <c r="AA15" i="8" a="1"/>
  <c r="AA15" i="8" s="1"/>
  <c r="AB15" i="8" a="1"/>
  <c r="AB15" i="8" s="1"/>
  <c r="AC15" i="8" a="1"/>
  <c r="AC15" i="8" s="1"/>
  <c r="AD15" i="8" a="1"/>
  <c r="AD15" i="8" s="1"/>
  <c r="B30" i="8" a="1"/>
  <c r="B30" i="8" s="1"/>
  <c r="D30" i="8" a="1"/>
  <c r="D30" i="8" s="1"/>
  <c r="E30" i="8" a="1"/>
  <c r="E30" i="8" s="1"/>
  <c r="F30" i="8" a="1"/>
  <c r="F30" i="8" s="1"/>
  <c r="G30" i="8" a="1"/>
  <c r="G30" i="8" s="1"/>
  <c r="H30" i="8" a="1"/>
  <c r="H30" i="8" s="1"/>
  <c r="I30" i="8" a="1"/>
  <c r="I30" i="8" s="1"/>
  <c r="J30" i="8" a="1"/>
  <c r="J30" i="8" s="1"/>
  <c r="L30" i="8" a="1"/>
  <c r="L30" i="8" s="1"/>
  <c r="M30" i="8" a="1"/>
  <c r="M30" i="8" s="1"/>
  <c r="N30" i="8" a="1"/>
  <c r="N30" i="8" s="1"/>
  <c r="O30" i="8" a="1"/>
  <c r="O30" i="8" s="1"/>
  <c r="P30" i="8" a="1"/>
  <c r="P30" i="8" s="1"/>
  <c r="Q30" i="8" a="1"/>
  <c r="Q30" i="8" s="1"/>
  <c r="R30" i="8" a="1"/>
  <c r="R30" i="8" s="1"/>
  <c r="S30" i="8" a="1"/>
  <c r="S30" i="8" s="1"/>
  <c r="T30" i="8" a="1"/>
  <c r="T30" i="8" s="1"/>
  <c r="U30" i="8" a="1"/>
  <c r="U30" i="8" s="1"/>
  <c r="V30" i="8" a="1"/>
  <c r="V30" i="8" s="1"/>
  <c r="W30" i="8" a="1"/>
  <c r="W30" i="8" s="1"/>
  <c r="X30" i="8" a="1"/>
  <c r="X30" i="8" s="1"/>
  <c r="Y30" i="8" a="1"/>
  <c r="Y30" i="8" s="1"/>
  <c r="AA30" i="8" a="1"/>
  <c r="AA30" i="8" s="1"/>
  <c r="AB30" i="8" a="1"/>
  <c r="AB30" i="8" s="1"/>
  <c r="AC30" i="8" a="1"/>
  <c r="AC30" i="8" s="1"/>
  <c r="AD30" i="8" a="1"/>
  <c r="AD30" i="8" s="1"/>
  <c r="B18" i="8" a="1"/>
  <c r="B18" i="8" s="1"/>
  <c r="D18" i="8" a="1"/>
  <c r="D18" i="8" s="1"/>
  <c r="E18" i="8" a="1"/>
  <c r="E18" i="8" s="1"/>
  <c r="F18" i="8" a="1"/>
  <c r="F18" i="8" s="1"/>
  <c r="G18" i="8" a="1"/>
  <c r="G18" i="8" s="1"/>
  <c r="H18" i="8" a="1"/>
  <c r="H18" i="8" s="1"/>
  <c r="I18" i="8" a="1"/>
  <c r="I18" i="8" s="1"/>
  <c r="J18" i="8" a="1"/>
  <c r="J18" i="8" s="1"/>
  <c r="L18" i="8" a="1"/>
  <c r="L18" i="8" s="1"/>
  <c r="M18" i="8" a="1"/>
  <c r="M18" i="8" s="1"/>
  <c r="N18" i="8" a="1"/>
  <c r="N18" i="8" s="1"/>
  <c r="O18" i="8" a="1"/>
  <c r="O18" i="8" s="1"/>
  <c r="P18" i="8" a="1"/>
  <c r="P18" i="8" s="1"/>
  <c r="Q18" i="8" a="1"/>
  <c r="Q18" i="8" s="1"/>
  <c r="R18" i="8" a="1"/>
  <c r="R18" i="8" s="1"/>
  <c r="S18" i="8" a="1"/>
  <c r="S18" i="8" s="1"/>
  <c r="T18" i="8" a="1"/>
  <c r="T18" i="8" s="1"/>
  <c r="U18" i="8" a="1"/>
  <c r="U18" i="8" s="1"/>
  <c r="V18" i="8" a="1"/>
  <c r="V18" i="8" s="1"/>
  <c r="W18" i="8" a="1"/>
  <c r="W18" i="8" s="1"/>
  <c r="X18" i="8" a="1"/>
  <c r="X18" i="8" s="1"/>
  <c r="Y18" i="8" a="1"/>
  <c r="Y18" i="8" s="1"/>
  <c r="AA18" i="8" a="1"/>
  <c r="AA18" i="8" s="1"/>
  <c r="AB18" i="8" a="1"/>
  <c r="AB18" i="8" s="1"/>
  <c r="AC18" i="8" a="1"/>
  <c r="AC18" i="8" s="1"/>
  <c r="AD18" i="8" a="1"/>
  <c r="AD18" i="8" s="1"/>
  <c r="B32" i="8" a="1"/>
  <c r="B32" i="8" s="1"/>
  <c r="D32" i="8" a="1"/>
  <c r="D32" i="8" s="1"/>
  <c r="E32" i="8" a="1"/>
  <c r="E32" i="8" s="1"/>
  <c r="F32" i="8" a="1"/>
  <c r="F32" i="8" s="1"/>
  <c r="G32" i="8" a="1"/>
  <c r="G32" i="8" s="1"/>
  <c r="H32" i="8" a="1"/>
  <c r="H32" i="8" s="1"/>
  <c r="I32" i="8" a="1"/>
  <c r="I32" i="8" s="1"/>
  <c r="J32" i="8" a="1"/>
  <c r="J32" i="8" s="1"/>
  <c r="L32" i="8" a="1"/>
  <c r="L32" i="8" s="1"/>
  <c r="M32" i="8" a="1"/>
  <c r="M32" i="8" s="1"/>
  <c r="N32" i="8" a="1"/>
  <c r="N32" i="8" s="1"/>
  <c r="O32" i="8" a="1"/>
  <c r="O32" i="8" s="1"/>
  <c r="P32" i="8" a="1"/>
  <c r="P32" i="8" s="1"/>
  <c r="Q32" i="8" a="1"/>
  <c r="Q32" i="8" s="1"/>
  <c r="R32" i="8" a="1"/>
  <c r="R32" i="8" s="1"/>
  <c r="S32" i="8" a="1"/>
  <c r="S32" i="8" s="1"/>
  <c r="T32" i="8" a="1"/>
  <c r="T32" i="8" s="1"/>
  <c r="U32" i="8" a="1"/>
  <c r="U32" i="8" s="1"/>
  <c r="V32" i="8" a="1"/>
  <c r="V32" i="8" s="1"/>
  <c r="W32" i="8" a="1"/>
  <c r="W32" i="8" s="1"/>
  <c r="X32" i="8" a="1"/>
  <c r="X32" i="8" s="1"/>
  <c r="Y32" i="8" a="1"/>
  <c r="Y32" i="8" s="1"/>
  <c r="AA32" i="8" a="1"/>
  <c r="AA32" i="8" s="1"/>
  <c r="AB32" i="8" a="1"/>
  <c r="AB32" i="8" s="1"/>
  <c r="AC32" i="8" a="1"/>
  <c r="AC32" i="8" s="1"/>
  <c r="AD32" i="8" a="1"/>
  <c r="AD32" i="8" s="1"/>
  <c r="B34" i="8" a="1"/>
  <c r="B34" i="8" s="1"/>
  <c r="D34" i="8" a="1"/>
  <c r="D34" i="8" s="1"/>
  <c r="E34" i="8" a="1"/>
  <c r="E34" i="8" s="1"/>
  <c r="F34" i="8" a="1"/>
  <c r="F34" i="8" s="1"/>
  <c r="G34" i="8" a="1"/>
  <c r="G34" i="8" s="1"/>
  <c r="H34" i="8" a="1"/>
  <c r="H34" i="8" s="1"/>
  <c r="I34" i="8" a="1"/>
  <c r="I34" i="8" s="1"/>
  <c r="J34" i="8" a="1"/>
  <c r="J34" i="8" s="1"/>
  <c r="L34" i="8" a="1"/>
  <c r="L34" i="8" s="1"/>
  <c r="M34" i="8" a="1"/>
  <c r="M34" i="8" s="1"/>
  <c r="N34" i="8" a="1"/>
  <c r="N34" i="8" s="1"/>
  <c r="O34" i="8" a="1"/>
  <c r="O34" i="8" s="1"/>
  <c r="P34" i="8" a="1"/>
  <c r="P34" i="8" s="1"/>
  <c r="Q34" i="8" a="1"/>
  <c r="Q34" i="8" s="1"/>
  <c r="R34" i="8" a="1"/>
  <c r="R34" i="8" s="1"/>
  <c r="S34" i="8" a="1"/>
  <c r="S34" i="8" s="1"/>
  <c r="T34" i="8" a="1"/>
  <c r="T34" i="8" s="1"/>
  <c r="U34" i="8" a="1"/>
  <c r="U34" i="8" s="1"/>
  <c r="V34" i="8" a="1"/>
  <c r="V34" i="8" s="1"/>
  <c r="W34" i="8" a="1"/>
  <c r="W34" i="8" s="1"/>
  <c r="X34" i="8" a="1"/>
  <c r="X34" i="8" s="1"/>
  <c r="Y34" i="8" a="1"/>
  <c r="Y34" i="8" s="1"/>
  <c r="AA34" i="8" a="1"/>
  <c r="AA34" i="8" s="1"/>
  <c r="AB34" i="8" a="1"/>
  <c r="AB34" i="8" s="1"/>
  <c r="AC34" i="8" a="1"/>
  <c r="AC34" i="8" s="1"/>
  <c r="AD34" i="8" a="1"/>
  <c r="AD34" i="8" s="1"/>
  <c r="B8" i="8" a="1"/>
  <c r="B8" i="8" s="1"/>
  <c r="D8" i="8" a="1"/>
  <c r="D8" i="8" s="1"/>
  <c r="E8" i="8" a="1"/>
  <c r="E8" i="8" s="1"/>
  <c r="F8" i="8" a="1"/>
  <c r="F8" i="8" s="1"/>
  <c r="G8" i="8" a="1"/>
  <c r="G8" i="8" s="1"/>
  <c r="H8" i="8" a="1"/>
  <c r="H8" i="8" s="1"/>
  <c r="I8" i="8" a="1"/>
  <c r="I8" i="8" s="1"/>
  <c r="J8" i="8" a="1"/>
  <c r="J8" i="8" s="1"/>
  <c r="L8" i="8" a="1"/>
  <c r="L8" i="8" s="1"/>
  <c r="M8" i="8" a="1"/>
  <c r="M8" i="8" s="1"/>
  <c r="N8" i="8" a="1"/>
  <c r="N8" i="8" s="1"/>
  <c r="O8" i="8" a="1"/>
  <c r="O8" i="8" s="1"/>
  <c r="P8" i="8" a="1"/>
  <c r="P8" i="8" s="1"/>
  <c r="Q8" i="8" a="1"/>
  <c r="Q8" i="8" s="1"/>
  <c r="R8" i="8" a="1"/>
  <c r="R8" i="8" s="1"/>
  <c r="S8" i="8" a="1"/>
  <c r="S8" i="8" s="1"/>
  <c r="T8" i="8" a="1"/>
  <c r="T8" i="8" s="1"/>
  <c r="U8" i="8" a="1"/>
  <c r="U8" i="8" s="1"/>
  <c r="V8" i="8" a="1"/>
  <c r="V8" i="8" s="1"/>
  <c r="W8" i="8" a="1"/>
  <c r="W8" i="8" s="1"/>
  <c r="X8" i="8" a="1"/>
  <c r="X8" i="8" s="1"/>
  <c r="Y8" i="8" a="1"/>
  <c r="Y8" i="8" s="1"/>
  <c r="AA8" i="8" a="1"/>
  <c r="AA8" i="8" s="1"/>
  <c r="AB8" i="8" a="1"/>
  <c r="AB8" i="8" s="1"/>
  <c r="AC8" i="8" a="1"/>
  <c r="AC8" i="8" s="1"/>
  <c r="AD8" i="8" a="1"/>
  <c r="AD8" i="8" s="1"/>
  <c r="B39" i="8" a="1"/>
  <c r="B39" i="8" s="1"/>
  <c r="D39" i="8" a="1"/>
  <c r="D39" i="8" s="1"/>
  <c r="E39" i="8" a="1"/>
  <c r="E39" i="8" s="1"/>
  <c r="F39" i="8" a="1"/>
  <c r="F39" i="8" s="1"/>
  <c r="G39" i="8" a="1"/>
  <c r="G39" i="8" s="1"/>
  <c r="H39" i="8" a="1"/>
  <c r="H39" i="8" s="1"/>
  <c r="I39" i="8" a="1"/>
  <c r="I39" i="8" s="1"/>
  <c r="J39" i="8" a="1"/>
  <c r="J39" i="8" s="1"/>
  <c r="L39" i="8" a="1"/>
  <c r="L39" i="8" s="1"/>
  <c r="M39" i="8" a="1"/>
  <c r="M39" i="8" s="1"/>
  <c r="N39" i="8" a="1"/>
  <c r="N39" i="8" s="1"/>
  <c r="O39" i="8" a="1"/>
  <c r="O39" i="8" s="1"/>
  <c r="P39" i="8" a="1"/>
  <c r="P39" i="8" s="1"/>
  <c r="Q39" i="8" a="1"/>
  <c r="Q39" i="8" s="1"/>
  <c r="R39" i="8" a="1"/>
  <c r="R39" i="8" s="1"/>
  <c r="S39" i="8" a="1"/>
  <c r="S39" i="8" s="1"/>
  <c r="T39" i="8" a="1"/>
  <c r="T39" i="8" s="1"/>
  <c r="U39" i="8" a="1"/>
  <c r="U39" i="8" s="1"/>
  <c r="V39" i="8" a="1"/>
  <c r="V39" i="8" s="1"/>
  <c r="W39" i="8" a="1"/>
  <c r="W39" i="8" s="1"/>
  <c r="X39" i="8" a="1"/>
  <c r="X39" i="8" s="1"/>
  <c r="Y39" i="8" a="1"/>
  <c r="Y39" i="8" s="1"/>
  <c r="AA39" i="8" a="1"/>
  <c r="AA39" i="8" s="1"/>
  <c r="AB39" i="8" a="1"/>
  <c r="AB39" i="8" s="1"/>
  <c r="AC39" i="8" a="1"/>
  <c r="AC39" i="8" s="1"/>
  <c r="AD39" i="8" a="1"/>
  <c r="AD39" i="8" s="1"/>
  <c r="B24" i="8" a="1"/>
  <c r="B24" i="8" s="1"/>
  <c r="D24" i="8" a="1"/>
  <c r="D24" i="8" s="1"/>
  <c r="E24" i="8" a="1"/>
  <c r="E24" i="8" s="1"/>
  <c r="F24" i="8" a="1"/>
  <c r="F24" i="8" s="1"/>
  <c r="G24" i="8" a="1"/>
  <c r="G24" i="8" s="1"/>
  <c r="H24" i="8" a="1"/>
  <c r="H24" i="8" s="1"/>
  <c r="I24" i="8" a="1"/>
  <c r="I24" i="8" s="1"/>
  <c r="J24" i="8" a="1"/>
  <c r="J24" i="8" s="1"/>
  <c r="L24" i="8" a="1"/>
  <c r="L24" i="8" s="1"/>
  <c r="M24" i="8" a="1"/>
  <c r="M24" i="8" s="1"/>
  <c r="N24" i="8" a="1"/>
  <c r="N24" i="8" s="1"/>
  <c r="O24" i="8" a="1"/>
  <c r="O24" i="8" s="1"/>
  <c r="P24" i="8" a="1"/>
  <c r="P24" i="8" s="1"/>
  <c r="Q24" i="8" a="1"/>
  <c r="Q24" i="8" s="1"/>
  <c r="R24" i="8" a="1"/>
  <c r="R24" i="8" s="1"/>
  <c r="S24" i="8" a="1"/>
  <c r="S24" i="8" s="1"/>
  <c r="T24" i="8" a="1"/>
  <c r="T24" i="8" s="1"/>
  <c r="U24" i="8" a="1"/>
  <c r="U24" i="8" s="1"/>
  <c r="V24" i="8" a="1"/>
  <c r="V24" i="8" s="1"/>
  <c r="W24" i="8" a="1"/>
  <c r="W24" i="8" s="1"/>
  <c r="X24" i="8" a="1"/>
  <c r="X24" i="8" s="1"/>
  <c r="Y24" i="8" a="1"/>
  <c r="Y24" i="8" s="1"/>
  <c r="AA24" i="8" a="1"/>
  <c r="AA24" i="8" s="1"/>
  <c r="AB24" i="8" a="1"/>
  <c r="AB24" i="8" s="1"/>
  <c r="AC24" i="8" a="1"/>
  <c r="AC24" i="8" s="1"/>
  <c r="AD24" i="8" a="1"/>
  <c r="AD24" i="8" s="1"/>
  <c r="B16" i="8" a="1"/>
  <c r="B16" i="8" s="1"/>
  <c r="D16" i="8" a="1"/>
  <c r="D16" i="8" s="1"/>
  <c r="E16" i="8" a="1"/>
  <c r="E16" i="8" s="1"/>
  <c r="F16" i="8" a="1"/>
  <c r="F16" i="8" s="1"/>
  <c r="G16" i="8" a="1"/>
  <c r="G16" i="8" s="1"/>
  <c r="H16" i="8" a="1"/>
  <c r="H16" i="8" s="1"/>
  <c r="I16" i="8" a="1"/>
  <c r="I16" i="8" s="1"/>
  <c r="J16" i="8" a="1"/>
  <c r="J16" i="8" s="1"/>
  <c r="L16" i="8" a="1"/>
  <c r="L16" i="8" s="1"/>
  <c r="M16" i="8" a="1"/>
  <c r="M16" i="8" s="1"/>
  <c r="N16" i="8" a="1"/>
  <c r="N16" i="8" s="1"/>
  <c r="O16" i="8" a="1"/>
  <c r="O16" i="8" s="1"/>
  <c r="P16" i="8" a="1"/>
  <c r="P16" i="8" s="1"/>
  <c r="Q16" i="8" a="1"/>
  <c r="Q16" i="8" s="1"/>
  <c r="R16" i="8" a="1"/>
  <c r="R16" i="8" s="1"/>
  <c r="S16" i="8" a="1"/>
  <c r="S16" i="8" s="1"/>
  <c r="T16" i="8" a="1"/>
  <c r="T16" i="8" s="1"/>
  <c r="U16" i="8" a="1"/>
  <c r="U16" i="8" s="1"/>
  <c r="V16" i="8" a="1"/>
  <c r="V16" i="8" s="1"/>
  <c r="W16" i="8" a="1"/>
  <c r="W16" i="8" s="1"/>
  <c r="X16" i="8" a="1"/>
  <c r="X16" i="8" s="1"/>
  <c r="Y16" i="8" a="1"/>
  <c r="Y16" i="8" s="1"/>
  <c r="AA16" i="8" a="1"/>
  <c r="AA16" i="8" s="1"/>
  <c r="AB16" i="8" a="1"/>
  <c r="AB16" i="8" s="1"/>
  <c r="AC16" i="8" a="1"/>
  <c r="AC16" i="8" s="1"/>
  <c r="AD16" i="8" a="1"/>
  <c r="AD16" i="8" s="1"/>
  <c r="B17" i="8" a="1"/>
  <c r="B17" i="8" s="1"/>
  <c r="D17" i="8" a="1"/>
  <c r="D17" i="8" s="1"/>
  <c r="E17" i="8" a="1"/>
  <c r="E17" i="8" s="1"/>
  <c r="F17" i="8" a="1"/>
  <c r="F17" i="8" s="1"/>
  <c r="G17" i="8" a="1"/>
  <c r="G17" i="8" s="1"/>
  <c r="H17" i="8" a="1"/>
  <c r="H17" i="8" s="1"/>
  <c r="I17" i="8" a="1"/>
  <c r="I17" i="8" s="1"/>
  <c r="J17" i="8" a="1"/>
  <c r="J17" i="8" s="1"/>
  <c r="L17" i="8" a="1"/>
  <c r="L17" i="8" s="1"/>
  <c r="M17" i="8" a="1"/>
  <c r="M17" i="8" s="1"/>
  <c r="N17" i="8" a="1"/>
  <c r="N17" i="8" s="1"/>
  <c r="O17" i="8" a="1"/>
  <c r="O17" i="8" s="1"/>
  <c r="P17" i="8" a="1"/>
  <c r="P17" i="8" s="1"/>
  <c r="Q17" i="8" a="1"/>
  <c r="Q17" i="8" s="1"/>
  <c r="R17" i="8" a="1"/>
  <c r="R17" i="8" s="1"/>
  <c r="S17" i="8" a="1"/>
  <c r="S17" i="8" s="1"/>
  <c r="T17" i="8" a="1"/>
  <c r="T17" i="8" s="1"/>
  <c r="U17" i="8" a="1"/>
  <c r="U17" i="8" s="1"/>
  <c r="V17" i="8" a="1"/>
  <c r="V17" i="8" s="1"/>
  <c r="W17" i="8" a="1"/>
  <c r="W17" i="8" s="1"/>
  <c r="X17" i="8" a="1"/>
  <c r="X17" i="8" s="1"/>
  <c r="Y17" i="8" a="1"/>
  <c r="Y17" i="8" s="1"/>
  <c r="AA17" i="8" a="1"/>
  <c r="AA17" i="8" s="1"/>
  <c r="AB17" i="8" a="1"/>
  <c r="AB17" i="8" s="1"/>
  <c r="AC17" i="8" a="1"/>
  <c r="AC17" i="8" s="1"/>
  <c r="AD17" i="8" a="1"/>
  <c r="AD17" i="8" s="1"/>
  <c r="B29" i="8" a="1"/>
  <c r="B29" i="8" s="1"/>
  <c r="D29" i="8" a="1"/>
  <c r="D29" i="8" s="1"/>
  <c r="E29" i="8" a="1"/>
  <c r="E29" i="8" s="1"/>
  <c r="F29" i="8" a="1"/>
  <c r="F29" i="8" s="1"/>
  <c r="G29" i="8" a="1"/>
  <c r="G29" i="8" s="1"/>
  <c r="H29" i="8" a="1"/>
  <c r="H29" i="8" s="1"/>
  <c r="I29" i="8" a="1"/>
  <c r="I29" i="8" s="1"/>
  <c r="J29" i="8" a="1"/>
  <c r="J29" i="8" s="1"/>
  <c r="L29" i="8" a="1"/>
  <c r="L29" i="8" s="1"/>
  <c r="M29" i="8" a="1"/>
  <c r="M29" i="8" s="1"/>
  <c r="N29" i="8" a="1"/>
  <c r="N29" i="8" s="1"/>
  <c r="O29" i="8" a="1"/>
  <c r="O29" i="8" s="1"/>
  <c r="P29" i="8" a="1"/>
  <c r="P29" i="8" s="1"/>
  <c r="Q29" i="8" a="1"/>
  <c r="Q29" i="8" s="1"/>
  <c r="R29" i="8" a="1"/>
  <c r="R29" i="8" s="1"/>
  <c r="S29" i="8" a="1"/>
  <c r="S29" i="8" s="1"/>
  <c r="T29" i="8" a="1"/>
  <c r="T29" i="8" s="1"/>
  <c r="U29" i="8" a="1"/>
  <c r="U29" i="8" s="1"/>
  <c r="V29" i="8" a="1"/>
  <c r="V29" i="8" s="1"/>
  <c r="W29" i="8" a="1"/>
  <c r="W29" i="8" s="1"/>
  <c r="X29" i="8" a="1"/>
  <c r="X29" i="8" s="1"/>
  <c r="Y29" i="8" a="1"/>
  <c r="Y29" i="8" s="1"/>
  <c r="AA29" i="8" a="1"/>
  <c r="AA29" i="8" s="1"/>
  <c r="AB29" i="8" a="1"/>
  <c r="AB29" i="8" s="1"/>
  <c r="AC29" i="8" a="1"/>
  <c r="AC29" i="8" s="1"/>
  <c r="AD29" i="8" a="1"/>
  <c r="AD29" i="8" s="1"/>
  <c r="B19" i="8" a="1"/>
  <c r="B19" i="8" s="1"/>
  <c r="D19" i="8" a="1"/>
  <c r="D19" i="8" s="1"/>
  <c r="E19" i="8" a="1"/>
  <c r="E19" i="8" s="1"/>
  <c r="F19" i="8" a="1"/>
  <c r="F19" i="8" s="1"/>
  <c r="G19" i="8" a="1"/>
  <c r="G19" i="8" s="1"/>
  <c r="H19" i="8" a="1"/>
  <c r="H19" i="8" s="1"/>
  <c r="I19" i="8" a="1"/>
  <c r="I19" i="8" s="1"/>
  <c r="J19" i="8" a="1"/>
  <c r="J19" i="8" s="1"/>
  <c r="L19" i="8" a="1"/>
  <c r="L19" i="8" s="1"/>
  <c r="M19" i="8" a="1"/>
  <c r="M19" i="8" s="1"/>
  <c r="N19" i="8" a="1"/>
  <c r="N19" i="8" s="1"/>
  <c r="O19" i="8" a="1"/>
  <c r="O19" i="8" s="1"/>
  <c r="P19" i="8" a="1"/>
  <c r="P19" i="8" s="1"/>
  <c r="Q19" i="8" a="1"/>
  <c r="Q19" i="8" s="1"/>
  <c r="R19" i="8" a="1"/>
  <c r="R19" i="8" s="1"/>
  <c r="S19" i="8" a="1"/>
  <c r="S19" i="8" s="1"/>
  <c r="T19" i="8" a="1"/>
  <c r="T19" i="8" s="1"/>
  <c r="U19" i="8" a="1"/>
  <c r="U19" i="8" s="1"/>
  <c r="V19" i="8" a="1"/>
  <c r="V19" i="8" s="1"/>
  <c r="W19" i="8" a="1"/>
  <c r="W19" i="8" s="1"/>
  <c r="X19" i="8" a="1"/>
  <c r="X19" i="8" s="1"/>
  <c r="Y19" i="8" a="1"/>
  <c r="Y19" i="8" s="1"/>
  <c r="AA19" i="8" a="1"/>
  <c r="AA19" i="8" s="1"/>
  <c r="AB19" i="8" a="1"/>
  <c r="AB19" i="8" s="1"/>
  <c r="AC19" i="8" a="1"/>
  <c r="AC19" i="8" s="1"/>
  <c r="AD19" i="8" a="1"/>
  <c r="AD19" i="8" s="1"/>
  <c r="B5" i="8" a="1"/>
  <c r="B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L5" i="8" a="1"/>
  <c r="L5" i="8" s="1"/>
  <c r="M5" i="8" a="1"/>
  <c r="M5" i="8" s="1"/>
  <c r="N5" i="8" a="1"/>
  <c r="N5" i="8" s="1"/>
  <c r="O5" i="8" a="1"/>
  <c r="O5" i="8" s="1"/>
  <c r="P5" i="8" a="1"/>
  <c r="P5" i="8" s="1"/>
  <c r="Q5" i="8" a="1"/>
  <c r="Q5" i="8" s="1"/>
  <c r="R5" i="8" a="1"/>
  <c r="R5" i="8" s="1"/>
  <c r="S5" i="8" a="1"/>
  <c r="S5" i="8" s="1"/>
  <c r="T5" i="8" a="1"/>
  <c r="T5" i="8" s="1"/>
  <c r="U5" i="8" a="1"/>
  <c r="U5" i="8" s="1"/>
  <c r="V5" i="8" a="1"/>
  <c r="V5" i="8" s="1"/>
  <c r="W5" i="8" a="1"/>
  <c r="W5" i="8" s="1"/>
  <c r="X5" i="8" a="1"/>
  <c r="X5" i="8" s="1"/>
  <c r="Y5" i="8" a="1"/>
  <c r="Y5" i="8" s="1"/>
  <c r="AA5" i="8" a="1"/>
  <c r="AA5" i="8" s="1"/>
  <c r="AB5" i="8" a="1"/>
  <c r="AB5" i="8" s="1"/>
  <c r="AC5" i="8" a="1"/>
  <c r="AC5" i="8" s="1"/>
  <c r="AD5" i="8" a="1"/>
  <c r="AD5" i="8" s="1"/>
  <c r="B9" i="8" a="1"/>
  <c r="B9" i="8" s="1"/>
  <c r="D9" i="8" a="1"/>
  <c r="D9" i="8" s="1"/>
  <c r="E9" i="8" a="1"/>
  <c r="E9" i="8" s="1"/>
  <c r="F9" i="8" a="1"/>
  <c r="F9" i="8" s="1"/>
  <c r="G9" i="8" a="1"/>
  <c r="G9" i="8" s="1"/>
  <c r="H9" i="8" a="1"/>
  <c r="H9" i="8" s="1"/>
  <c r="I9" i="8" a="1"/>
  <c r="I9" i="8" s="1"/>
  <c r="J9" i="8" a="1"/>
  <c r="J9" i="8" s="1"/>
  <c r="L9" i="8" a="1"/>
  <c r="L9" i="8" s="1"/>
  <c r="M9" i="8" a="1"/>
  <c r="M9" i="8" s="1"/>
  <c r="N9" i="8" a="1"/>
  <c r="N9" i="8" s="1"/>
  <c r="O9" i="8" a="1"/>
  <c r="O9" i="8" s="1"/>
  <c r="P9" i="8" a="1"/>
  <c r="P9" i="8" s="1"/>
  <c r="Q9" i="8" a="1"/>
  <c r="Q9" i="8" s="1"/>
  <c r="R9" i="8" a="1"/>
  <c r="R9" i="8" s="1"/>
  <c r="S9" i="8" a="1"/>
  <c r="S9" i="8" s="1"/>
  <c r="T9" i="8" a="1"/>
  <c r="T9" i="8" s="1"/>
  <c r="U9" i="8" a="1"/>
  <c r="U9" i="8" s="1"/>
  <c r="V9" i="8" a="1"/>
  <c r="V9" i="8" s="1"/>
  <c r="W9" i="8" a="1"/>
  <c r="W9" i="8" s="1"/>
  <c r="X9" i="8" a="1"/>
  <c r="X9" i="8" s="1"/>
  <c r="Y9" i="8" a="1"/>
  <c r="Y9" i="8" s="1"/>
  <c r="AA9" i="8" a="1"/>
  <c r="AA9" i="8" s="1"/>
  <c r="AB9" i="8" a="1"/>
  <c r="AB9" i="8" s="1"/>
  <c r="AC9" i="8" a="1"/>
  <c r="AC9" i="8" s="1"/>
  <c r="AD9" i="8" a="1"/>
  <c r="AD9" i="8" s="1"/>
  <c r="B33" i="8" a="1"/>
  <c r="B33" i="8" s="1"/>
  <c r="D33" i="8" a="1"/>
  <c r="D33" i="8" s="1"/>
  <c r="E33" i="8" a="1"/>
  <c r="E33" i="8" s="1"/>
  <c r="F33" i="8" a="1"/>
  <c r="F33" i="8" s="1"/>
  <c r="G33" i="8" a="1"/>
  <c r="G33" i="8" s="1"/>
  <c r="H33" i="8" a="1"/>
  <c r="H33" i="8" s="1"/>
  <c r="I33" i="8" a="1"/>
  <c r="I33" i="8" s="1"/>
  <c r="J33" i="8" a="1"/>
  <c r="J33" i="8" s="1"/>
  <c r="L33" i="8" a="1"/>
  <c r="L33" i="8" s="1"/>
  <c r="M33" i="8" a="1"/>
  <c r="M33" i="8" s="1"/>
  <c r="N33" i="8" a="1"/>
  <c r="N33" i="8" s="1"/>
  <c r="O33" i="8" a="1"/>
  <c r="O33" i="8" s="1"/>
  <c r="P33" i="8" a="1"/>
  <c r="P33" i="8" s="1"/>
  <c r="Q33" i="8" a="1"/>
  <c r="Q33" i="8" s="1"/>
  <c r="R33" i="8" a="1"/>
  <c r="R33" i="8" s="1"/>
  <c r="S33" i="8" a="1"/>
  <c r="S33" i="8" s="1"/>
  <c r="T33" i="8" a="1"/>
  <c r="T33" i="8" s="1"/>
  <c r="U33" i="8" a="1"/>
  <c r="U33" i="8" s="1"/>
  <c r="V33" i="8" a="1"/>
  <c r="V33" i="8" s="1"/>
  <c r="W33" i="8" a="1"/>
  <c r="W33" i="8" s="1"/>
  <c r="X33" i="8" a="1"/>
  <c r="X33" i="8" s="1"/>
  <c r="Y33" i="8" a="1"/>
  <c r="Y33" i="8" s="1"/>
  <c r="AA33" i="8" a="1"/>
  <c r="AA33" i="8" s="1"/>
  <c r="AB33" i="8" a="1"/>
  <c r="AB33" i="8" s="1"/>
  <c r="AC33" i="8" a="1"/>
  <c r="AC33" i="8" s="1"/>
  <c r="AD33" i="8" a="1"/>
  <c r="AD33" i="8" s="1"/>
  <c r="B35" i="8" a="1"/>
  <c r="B35" i="8" s="1"/>
  <c r="D35" i="8" a="1"/>
  <c r="D35" i="8" s="1"/>
  <c r="E35" i="8" a="1"/>
  <c r="E35" i="8" s="1"/>
  <c r="F35" i="8" a="1"/>
  <c r="F35" i="8" s="1"/>
  <c r="G35" i="8" a="1"/>
  <c r="G35" i="8" s="1"/>
  <c r="H35" i="8" a="1"/>
  <c r="H35" i="8" s="1"/>
  <c r="I35" i="8" a="1"/>
  <c r="I35" i="8" s="1"/>
  <c r="J35" i="8" a="1"/>
  <c r="J35" i="8" s="1"/>
  <c r="L35" i="8" a="1"/>
  <c r="L35" i="8" s="1"/>
  <c r="M35" i="8" a="1"/>
  <c r="M35" i="8" s="1"/>
  <c r="N35" i="8" a="1"/>
  <c r="N35" i="8" s="1"/>
  <c r="O35" i="8" a="1"/>
  <c r="O35" i="8" s="1"/>
  <c r="P35" i="8" a="1"/>
  <c r="P35" i="8" s="1"/>
  <c r="Q35" i="8" a="1"/>
  <c r="Q35" i="8" s="1"/>
  <c r="R35" i="8" a="1"/>
  <c r="R35" i="8" s="1"/>
  <c r="S35" i="8" a="1"/>
  <c r="S35" i="8" s="1"/>
  <c r="T35" i="8" a="1"/>
  <c r="T35" i="8" s="1"/>
  <c r="U35" i="8" a="1"/>
  <c r="U35" i="8" s="1"/>
  <c r="V35" i="8" a="1"/>
  <c r="V35" i="8" s="1"/>
  <c r="W35" i="8" a="1"/>
  <c r="W35" i="8" s="1"/>
  <c r="X35" i="8" a="1"/>
  <c r="X35" i="8" s="1"/>
  <c r="Y35" i="8" a="1"/>
  <c r="Y35" i="8" s="1"/>
  <c r="AA35" i="8" a="1"/>
  <c r="AA35" i="8" s="1"/>
  <c r="AB35" i="8" a="1"/>
  <c r="AB35" i="8" s="1"/>
  <c r="AC35" i="8" a="1"/>
  <c r="AC35" i="8" s="1"/>
  <c r="AD35" i="8" a="1"/>
  <c r="AD35" i="8" s="1"/>
  <c r="B37" i="8" a="1"/>
  <c r="B37" i="8" s="1"/>
  <c r="D37" i="8" a="1"/>
  <c r="D37" i="8" s="1"/>
  <c r="E37" i="8" a="1"/>
  <c r="E37" i="8" s="1"/>
  <c r="F37" i="8" a="1"/>
  <c r="F37" i="8" s="1"/>
  <c r="G37" i="8" a="1"/>
  <c r="G37" i="8" s="1"/>
  <c r="H37" i="8" a="1"/>
  <c r="H37" i="8" s="1"/>
  <c r="I37" i="8" a="1"/>
  <c r="I37" i="8" s="1"/>
  <c r="J37" i="8" a="1"/>
  <c r="J37" i="8" s="1"/>
  <c r="L37" i="8" a="1"/>
  <c r="L37" i="8" s="1"/>
  <c r="M37" i="8" a="1"/>
  <c r="M37" i="8" s="1"/>
  <c r="N37" i="8" a="1"/>
  <c r="N37" i="8" s="1"/>
  <c r="O37" i="8" a="1"/>
  <c r="O37" i="8" s="1"/>
  <c r="P37" i="8" a="1"/>
  <c r="P37" i="8" s="1"/>
  <c r="Q37" i="8" a="1"/>
  <c r="Q37" i="8" s="1"/>
  <c r="R37" i="8" a="1"/>
  <c r="R37" i="8" s="1"/>
  <c r="S37" i="8" a="1"/>
  <c r="S37" i="8" s="1"/>
  <c r="T37" i="8" a="1"/>
  <c r="T37" i="8" s="1"/>
  <c r="U37" i="8" a="1"/>
  <c r="U37" i="8" s="1"/>
  <c r="V37" i="8" a="1"/>
  <c r="V37" i="8" s="1"/>
  <c r="W37" i="8" a="1"/>
  <c r="W37" i="8" s="1"/>
  <c r="X37" i="8" a="1"/>
  <c r="X37" i="8" s="1"/>
  <c r="Y37" i="8" a="1"/>
  <c r="Y37" i="8" s="1"/>
  <c r="AA37" i="8" a="1"/>
  <c r="AA37" i="8" s="1"/>
  <c r="AB37" i="8" a="1"/>
  <c r="AB37" i="8" s="1"/>
  <c r="AC37" i="8" a="1"/>
  <c r="AC37" i="8" s="1"/>
  <c r="AD37" i="8" a="1"/>
  <c r="AD37" i="8" s="1"/>
  <c r="B14" i="8" a="1"/>
  <c r="B14" i="8" s="1"/>
  <c r="D14" i="8" a="1"/>
  <c r="D14" i="8" s="1"/>
  <c r="E14" i="8" a="1"/>
  <c r="E14" i="8" s="1"/>
  <c r="F14" i="8" a="1"/>
  <c r="F14" i="8" s="1"/>
  <c r="G14" i="8" a="1"/>
  <c r="G14" i="8" s="1"/>
  <c r="H14" i="8" a="1"/>
  <c r="H14" i="8" s="1"/>
  <c r="I14" i="8" a="1"/>
  <c r="I14" i="8" s="1"/>
  <c r="J14" i="8" a="1"/>
  <c r="J14" i="8" s="1"/>
  <c r="L14" i="8" a="1"/>
  <c r="L14" i="8" s="1"/>
  <c r="M14" i="8" a="1"/>
  <c r="M14" i="8" s="1"/>
  <c r="N14" i="8" a="1"/>
  <c r="N14" i="8" s="1"/>
  <c r="O14" i="8" a="1"/>
  <c r="O14" i="8" s="1"/>
  <c r="P14" i="8" a="1"/>
  <c r="P14" i="8" s="1"/>
  <c r="Q14" i="8" a="1"/>
  <c r="Q14" i="8" s="1"/>
  <c r="R14" i="8" a="1"/>
  <c r="R14" i="8" s="1"/>
  <c r="S14" i="8" a="1"/>
  <c r="S14" i="8" s="1"/>
  <c r="T14" i="8" a="1"/>
  <c r="T14" i="8" s="1"/>
  <c r="U14" i="8" a="1"/>
  <c r="U14" i="8" s="1"/>
  <c r="V14" i="8" a="1"/>
  <c r="V14" i="8" s="1"/>
  <c r="W14" i="8" a="1"/>
  <c r="W14" i="8" s="1"/>
  <c r="X14" i="8" a="1"/>
  <c r="X14" i="8" s="1"/>
  <c r="Y14" i="8" a="1"/>
  <c r="Y14" i="8" s="1"/>
  <c r="AA14" i="8" a="1"/>
  <c r="AA14" i="8" s="1"/>
  <c r="AB14" i="8" a="1"/>
  <c r="AB14" i="8" s="1"/>
  <c r="AC14" i="8" a="1"/>
  <c r="AC14" i="8" s="1"/>
  <c r="AD14" i="8" a="1"/>
  <c r="AD14" i="8" s="1"/>
  <c r="B6" i="8" a="1"/>
  <c r="B6" i="8" s="1"/>
  <c r="D6" i="8" a="1"/>
  <c r="D6" i="8" s="1"/>
  <c r="E6" i="8" a="1"/>
  <c r="E6" i="8" s="1"/>
  <c r="F6" i="8" a="1"/>
  <c r="F6" i="8" s="1"/>
  <c r="G6" i="8" a="1"/>
  <c r="G6" i="8" s="1"/>
  <c r="H6" i="8" a="1"/>
  <c r="H6" i="8" s="1"/>
  <c r="I6" i="8" a="1"/>
  <c r="I6" i="8" s="1"/>
  <c r="J6" i="8" a="1"/>
  <c r="J6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Q6" i="8" a="1"/>
  <c r="Q6" i="8" s="1"/>
  <c r="R6" i="8" a="1"/>
  <c r="R6" i="8" s="1"/>
  <c r="S6" i="8" a="1"/>
  <c r="S6" i="8" s="1"/>
  <c r="T6" i="8" a="1"/>
  <c r="T6" i="8" s="1"/>
  <c r="U6" i="8" a="1"/>
  <c r="U6" i="8" s="1"/>
  <c r="V6" i="8" a="1"/>
  <c r="V6" i="8" s="1"/>
  <c r="W6" i="8" a="1"/>
  <c r="W6" i="8" s="1"/>
  <c r="X6" i="8" a="1"/>
  <c r="X6" i="8" s="1"/>
  <c r="Y6" i="8" a="1"/>
  <c r="Y6" i="8" s="1"/>
  <c r="AA6" i="8" a="1"/>
  <c r="AA6" i="8" s="1"/>
  <c r="AB6" i="8" a="1"/>
  <c r="AB6" i="8" s="1"/>
  <c r="AC6" i="8" a="1"/>
  <c r="AC6" i="8" s="1"/>
  <c r="AD6" i="8" a="1"/>
  <c r="AD6" i="8" s="1"/>
  <c r="B3" i="8" a="1"/>
  <c r="B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L3" i="8" a="1"/>
  <c r="L3" i="8" s="1"/>
  <c r="M3" i="8" a="1"/>
  <c r="M3" i="8" s="1"/>
  <c r="N3" i="8" a="1"/>
  <c r="N3" i="8" s="1"/>
  <c r="O3" i="8" a="1"/>
  <c r="O3" i="8" s="1"/>
  <c r="P3" i="8" a="1"/>
  <c r="P3" i="8" s="1"/>
  <c r="Q3" i="8" a="1"/>
  <c r="Q3" i="8" s="1"/>
  <c r="R3" i="8" a="1"/>
  <c r="R3" i="8" s="1"/>
  <c r="S3" i="8" a="1"/>
  <c r="S3" i="8" s="1"/>
  <c r="T3" i="8" a="1"/>
  <c r="T3" i="8" s="1"/>
  <c r="U3" i="8" a="1"/>
  <c r="U3" i="8" s="1"/>
  <c r="V3" i="8" a="1"/>
  <c r="V3" i="8" s="1"/>
  <c r="W3" i="8" a="1"/>
  <c r="W3" i="8" s="1"/>
  <c r="X3" i="8" a="1"/>
  <c r="X3" i="8" s="1"/>
  <c r="Y3" i="8" a="1"/>
  <c r="Y3" i="8" s="1"/>
  <c r="AA3" i="8" a="1"/>
  <c r="AA3" i="8" s="1"/>
  <c r="AB3" i="8" a="1"/>
  <c r="AB3" i="8" s="1"/>
  <c r="AC3" i="8" a="1"/>
  <c r="AC3" i="8" s="1"/>
  <c r="AD3" i="8" a="1"/>
  <c r="AD3" i="8" s="1"/>
  <c r="B25" i="8" a="1"/>
  <c r="B25" i="8" s="1"/>
  <c r="D25" i="8" a="1"/>
  <c r="D25" i="8" s="1"/>
  <c r="E25" i="8" a="1"/>
  <c r="E25" i="8" s="1"/>
  <c r="F25" i="8" a="1"/>
  <c r="F25" i="8" s="1"/>
  <c r="G25" i="8" a="1"/>
  <c r="G25" i="8" s="1"/>
  <c r="H25" i="8" a="1"/>
  <c r="H25" i="8" s="1"/>
  <c r="I25" i="8" a="1"/>
  <c r="I25" i="8" s="1"/>
  <c r="J25" i="8" a="1"/>
  <c r="J25" i="8" s="1"/>
  <c r="L25" i="8" a="1"/>
  <c r="L25" i="8" s="1"/>
  <c r="M25" i="8" a="1"/>
  <c r="M25" i="8" s="1"/>
  <c r="N25" i="8" a="1"/>
  <c r="N25" i="8" s="1"/>
  <c r="O25" i="8" a="1"/>
  <c r="O25" i="8" s="1"/>
  <c r="P25" i="8" a="1"/>
  <c r="P25" i="8" s="1"/>
  <c r="Q25" i="8" a="1"/>
  <c r="Q25" i="8" s="1"/>
  <c r="R25" i="8" a="1"/>
  <c r="R25" i="8" s="1"/>
  <c r="S25" i="8" a="1"/>
  <c r="S25" i="8" s="1"/>
  <c r="T25" i="8" a="1"/>
  <c r="T25" i="8" s="1"/>
  <c r="U25" i="8" a="1"/>
  <c r="U25" i="8" s="1"/>
  <c r="V25" i="8" a="1"/>
  <c r="V25" i="8" s="1"/>
  <c r="W25" i="8" a="1"/>
  <c r="W25" i="8" s="1"/>
  <c r="X25" i="8" a="1"/>
  <c r="X25" i="8" s="1"/>
  <c r="Y25" i="8" a="1"/>
  <c r="Y25" i="8" s="1"/>
  <c r="AA25" i="8" a="1"/>
  <c r="AA25" i="8" s="1"/>
  <c r="AB25" i="8" a="1"/>
  <c r="AB25" i="8" s="1"/>
  <c r="AC25" i="8" a="1"/>
  <c r="AC25" i="8" s="1"/>
  <c r="AD25" i="8" a="1"/>
  <c r="AD25" i="8" s="1"/>
  <c r="B12" i="8" a="1"/>
  <c r="B12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J12" i="8" a="1"/>
  <c r="J12" i="8" s="1"/>
  <c r="L12" i="8" a="1"/>
  <c r="L12" i="8" s="1"/>
  <c r="M12" i="8" a="1"/>
  <c r="M12" i="8" s="1"/>
  <c r="N12" i="8" a="1"/>
  <c r="N12" i="8" s="1"/>
  <c r="O12" i="8" a="1"/>
  <c r="O12" i="8" s="1"/>
  <c r="P12" i="8" a="1"/>
  <c r="P12" i="8" s="1"/>
  <c r="Q12" i="8" a="1"/>
  <c r="Q12" i="8" s="1"/>
  <c r="R12" i="8" a="1"/>
  <c r="R12" i="8" s="1"/>
  <c r="S12" i="8" a="1"/>
  <c r="S12" i="8" s="1"/>
  <c r="T12" i="8" a="1"/>
  <c r="T12" i="8" s="1"/>
  <c r="U12" i="8" a="1"/>
  <c r="U12" i="8" s="1"/>
  <c r="V12" i="8" a="1"/>
  <c r="V12" i="8" s="1"/>
  <c r="W12" i="8" a="1"/>
  <c r="W12" i="8" s="1"/>
  <c r="X12" i="8" a="1"/>
  <c r="X12" i="8" s="1"/>
  <c r="Y12" i="8" a="1"/>
  <c r="Y12" i="8" s="1"/>
  <c r="AA12" i="8" a="1"/>
  <c r="AA12" i="8" s="1"/>
  <c r="AB12" i="8" a="1"/>
  <c r="AB12" i="8" s="1"/>
  <c r="AC12" i="8" a="1"/>
  <c r="AC12" i="8" s="1"/>
  <c r="AD12" i="8" a="1"/>
  <c r="AD12" i="8" s="1"/>
  <c r="B20" i="8" a="1"/>
  <c r="B20" i="8" s="1"/>
  <c r="D20" i="8" a="1"/>
  <c r="D20" i="8" s="1"/>
  <c r="E20" i="8" a="1"/>
  <c r="E20" i="8" s="1"/>
  <c r="F20" i="8" a="1"/>
  <c r="F20" i="8" s="1"/>
  <c r="G20" i="8" a="1"/>
  <c r="G20" i="8" s="1"/>
  <c r="H20" i="8" a="1"/>
  <c r="H20" i="8" s="1"/>
  <c r="I20" i="8" a="1"/>
  <c r="I20" i="8" s="1"/>
  <c r="J20" i="8" a="1"/>
  <c r="J20" i="8" s="1"/>
  <c r="L20" i="8" a="1"/>
  <c r="L20" i="8" s="1"/>
  <c r="M20" i="8" a="1"/>
  <c r="M20" i="8" s="1"/>
  <c r="N20" i="8" a="1"/>
  <c r="N20" i="8" s="1"/>
  <c r="O20" i="8" a="1"/>
  <c r="O20" i="8" s="1"/>
  <c r="P20" i="8" a="1"/>
  <c r="P20" i="8" s="1"/>
  <c r="Q20" i="8" a="1"/>
  <c r="Q20" i="8" s="1"/>
  <c r="R20" i="8" a="1"/>
  <c r="R20" i="8" s="1"/>
  <c r="S20" i="8" a="1"/>
  <c r="S20" i="8" s="1"/>
  <c r="T20" i="8" a="1"/>
  <c r="T20" i="8" s="1"/>
  <c r="U20" i="8" a="1"/>
  <c r="U20" i="8" s="1"/>
  <c r="V20" i="8" a="1"/>
  <c r="V20" i="8" s="1"/>
  <c r="W20" i="8" a="1"/>
  <c r="W20" i="8" s="1"/>
  <c r="X20" i="8" a="1"/>
  <c r="X20" i="8" s="1"/>
  <c r="Y20" i="8" a="1"/>
  <c r="Y20" i="8" s="1"/>
  <c r="AA20" i="8" a="1"/>
  <c r="AA20" i="8" s="1"/>
  <c r="AB20" i="8" a="1"/>
  <c r="AB20" i="8" s="1"/>
  <c r="AC20" i="8" a="1"/>
  <c r="AC20" i="8" s="1"/>
  <c r="AD20" i="8" a="1"/>
  <c r="AD20" i="8" s="1"/>
  <c r="B2" i="8" a="1"/>
  <c r="B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L2" i="8" a="1"/>
  <c r="L2" i="8" s="1"/>
  <c r="M2" i="8" a="1"/>
  <c r="M2" i="8" s="1"/>
  <c r="N2" i="8" a="1"/>
  <c r="N2" i="8" s="1"/>
  <c r="O2" i="8" a="1"/>
  <c r="O2" i="8" s="1"/>
  <c r="P2" i="8" a="1"/>
  <c r="P2" i="8" s="1"/>
  <c r="Q2" i="8" a="1"/>
  <c r="Q2" i="8" s="1"/>
  <c r="R2" i="8" a="1"/>
  <c r="R2" i="8" s="1"/>
  <c r="S2" i="8" a="1"/>
  <c r="S2" i="8" s="1"/>
  <c r="T2" i="8" a="1"/>
  <c r="T2" i="8" s="1"/>
  <c r="U2" i="8" a="1"/>
  <c r="U2" i="8" s="1"/>
  <c r="V2" i="8" a="1"/>
  <c r="V2" i="8" s="1"/>
  <c r="W2" i="8" a="1"/>
  <c r="W2" i="8" s="1"/>
  <c r="X2" i="8" a="1"/>
  <c r="X2" i="8" s="1"/>
  <c r="Y2" i="8" a="1"/>
  <c r="Y2" i="8" s="1"/>
  <c r="AA2" i="8" a="1"/>
  <c r="AA2" i="8" s="1"/>
  <c r="AB2" i="8" a="1"/>
  <c r="AB2" i="8" s="1"/>
  <c r="AC2" i="8" a="1"/>
  <c r="AC2" i="8" s="1"/>
  <c r="AD2" i="8" a="1"/>
  <c r="AD2" i="8" s="1"/>
  <c r="B22" i="8" a="1"/>
  <c r="B22" i="8" s="1"/>
  <c r="D22" i="8" a="1"/>
  <c r="D22" i="8" s="1"/>
  <c r="E22" i="8" a="1"/>
  <c r="E22" i="8" s="1"/>
  <c r="F22" i="8" a="1"/>
  <c r="F22" i="8" s="1"/>
  <c r="G22" i="8" a="1"/>
  <c r="G22" i="8" s="1"/>
  <c r="H22" i="8" a="1"/>
  <c r="H22" i="8" s="1"/>
  <c r="I22" i="8" a="1"/>
  <c r="I22" i="8" s="1"/>
  <c r="J22" i="8" a="1"/>
  <c r="J22" i="8" s="1"/>
  <c r="L22" i="8" a="1"/>
  <c r="L22" i="8" s="1"/>
  <c r="M22" i="8" a="1"/>
  <c r="M22" i="8" s="1"/>
  <c r="N22" i="8" a="1"/>
  <c r="N22" i="8" s="1"/>
  <c r="O22" i="8" a="1"/>
  <c r="O22" i="8" s="1"/>
  <c r="P22" i="8" a="1"/>
  <c r="P22" i="8" s="1"/>
  <c r="Q22" i="8" a="1"/>
  <c r="Q22" i="8" s="1"/>
  <c r="R22" i="8" a="1"/>
  <c r="R22" i="8" s="1"/>
  <c r="S22" i="8" a="1"/>
  <c r="S22" i="8" s="1"/>
  <c r="T22" i="8" a="1"/>
  <c r="T22" i="8" s="1"/>
  <c r="U22" i="8" a="1"/>
  <c r="U22" i="8" s="1"/>
  <c r="V22" i="8" a="1"/>
  <c r="V22" i="8" s="1"/>
  <c r="W22" i="8" a="1"/>
  <c r="W22" i="8" s="1"/>
  <c r="X22" i="8" a="1"/>
  <c r="X22" i="8" s="1"/>
  <c r="Y22" i="8" a="1"/>
  <c r="Y22" i="8" s="1"/>
  <c r="AA22" i="8" a="1"/>
  <c r="AA22" i="8" s="1"/>
  <c r="AB22" i="8" a="1"/>
  <c r="AB22" i="8" s="1"/>
  <c r="AC22" i="8" a="1"/>
  <c r="AC22" i="8" s="1"/>
  <c r="AD22" i="8" a="1"/>
  <c r="AD22" i="8" s="1"/>
  <c r="B27" i="8" a="1"/>
  <c r="B27" i="8" s="1"/>
  <c r="D27" i="8" a="1"/>
  <c r="D27" i="8" s="1"/>
  <c r="E27" i="8" a="1"/>
  <c r="E27" i="8" s="1"/>
  <c r="F27" i="8" a="1"/>
  <c r="F27" i="8" s="1"/>
  <c r="G27" i="8" a="1"/>
  <c r="G27" i="8" s="1"/>
  <c r="H27" i="8" a="1"/>
  <c r="H27" i="8" s="1"/>
  <c r="I27" i="8" a="1"/>
  <c r="I27" i="8" s="1"/>
  <c r="J27" i="8" a="1"/>
  <c r="J27" i="8" s="1"/>
  <c r="L27" i="8" a="1"/>
  <c r="L27" i="8" s="1"/>
  <c r="M27" i="8" a="1"/>
  <c r="M27" i="8" s="1"/>
  <c r="N27" i="8" a="1"/>
  <c r="N27" i="8" s="1"/>
  <c r="O27" i="8" a="1"/>
  <c r="O27" i="8" s="1"/>
  <c r="P27" i="8" a="1"/>
  <c r="P27" i="8" s="1"/>
  <c r="Q27" i="8" a="1"/>
  <c r="Q27" i="8" s="1"/>
  <c r="R27" i="8" a="1"/>
  <c r="R27" i="8" s="1"/>
  <c r="S27" i="8" a="1"/>
  <c r="S27" i="8" s="1"/>
  <c r="T27" i="8" a="1"/>
  <c r="T27" i="8" s="1"/>
  <c r="U27" i="8" a="1"/>
  <c r="U27" i="8" s="1"/>
  <c r="V27" i="8" a="1"/>
  <c r="V27" i="8" s="1"/>
  <c r="W27" i="8" a="1"/>
  <c r="W27" i="8" s="1"/>
  <c r="X27" i="8" a="1"/>
  <c r="X27" i="8" s="1"/>
  <c r="Y27" i="8" a="1"/>
  <c r="Y27" i="8" s="1"/>
  <c r="AA27" i="8" a="1"/>
  <c r="AA27" i="8" s="1"/>
  <c r="AB27" i="8" a="1"/>
  <c r="AB27" i="8" s="1"/>
  <c r="AC27" i="8" a="1"/>
  <c r="AC27" i="8" s="1"/>
  <c r="AD27" i="8" a="1"/>
  <c r="AD27" i="8" s="1"/>
  <c r="B28" i="8" a="1"/>
  <c r="B28" i="8" s="1"/>
  <c r="D28" i="8" a="1"/>
  <c r="D28" i="8" s="1"/>
  <c r="E28" i="8" a="1"/>
  <c r="E28" i="8" s="1"/>
  <c r="F28" i="8" a="1"/>
  <c r="F28" i="8" s="1"/>
  <c r="G28" i="8" a="1"/>
  <c r="G28" i="8" s="1"/>
  <c r="H28" i="8" a="1"/>
  <c r="H28" i="8" s="1"/>
  <c r="I28" i="8" a="1"/>
  <c r="I28" i="8" s="1"/>
  <c r="J28" i="8" a="1"/>
  <c r="J28" i="8" s="1"/>
  <c r="L28" i="8" a="1"/>
  <c r="L28" i="8" s="1"/>
  <c r="M28" i="8" a="1"/>
  <c r="M28" i="8" s="1"/>
  <c r="N28" i="8" a="1"/>
  <c r="N28" i="8" s="1"/>
  <c r="O28" i="8" a="1"/>
  <c r="O28" i="8" s="1"/>
  <c r="P28" i="8" a="1"/>
  <c r="P28" i="8" s="1"/>
  <c r="Q28" i="8" a="1"/>
  <c r="Q28" i="8" s="1"/>
  <c r="R28" i="8" a="1"/>
  <c r="R28" i="8" s="1"/>
  <c r="S28" i="8" a="1"/>
  <c r="S28" i="8" s="1"/>
  <c r="T28" i="8" a="1"/>
  <c r="T28" i="8" s="1"/>
  <c r="U28" i="8" a="1"/>
  <c r="U28" i="8" s="1"/>
  <c r="V28" i="8" a="1"/>
  <c r="V28" i="8" s="1"/>
  <c r="W28" i="8" a="1"/>
  <c r="W28" i="8" s="1"/>
  <c r="X28" i="8" a="1"/>
  <c r="X28" i="8" s="1"/>
  <c r="Y28" i="8" a="1"/>
  <c r="Y28" i="8" s="1"/>
  <c r="AA28" i="8" a="1"/>
  <c r="AA28" i="8" s="1"/>
  <c r="AB28" i="8" a="1"/>
  <c r="AB28" i="8" s="1"/>
  <c r="AC28" i="8" a="1"/>
  <c r="AC28" i="8" s="1"/>
  <c r="AD28" i="8" a="1"/>
  <c r="AD28" i="8" s="1"/>
  <c r="B38" i="8" a="1"/>
  <c r="B38" i="8" s="1"/>
  <c r="D38" i="8" a="1"/>
  <c r="D38" i="8" s="1"/>
  <c r="E38" i="8" a="1"/>
  <c r="E38" i="8" s="1"/>
  <c r="F38" i="8" a="1"/>
  <c r="F38" i="8" s="1"/>
  <c r="G38" i="8" a="1"/>
  <c r="G38" i="8" s="1"/>
  <c r="H38" i="8" a="1"/>
  <c r="H38" i="8" s="1"/>
  <c r="I38" i="8" a="1"/>
  <c r="I38" i="8" s="1"/>
  <c r="J38" i="8" a="1"/>
  <c r="J38" i="8" s="1"/>
  <c r="L38" i="8" a="1"/>
  <c r="L38" i="8" s="1"/>
  <c r="M38" i="8" a="1"/>
  <c r="M38" i="8" s="1"/>
  <c r="N38" i="8" a="1"/>
  <c r="N38" i="8" s="1"/>
  <c r="O38" i="8" a="1"/>
  <c r="O38" i="8" s="1"/>
  <c r="P38" i="8" a="1"/>
  <c r="P38" i="8" s="1"/>
  <c r="Q38" i="8" a="1"/>
  <c r="Q38" i="8" s="1"/>
  <c r="R38" i="8" a="1"/>
  <c r="R38" i="8" s="1"/>
  <c r="S38" i="8" a="1"/>
  <c r="S38" i="8" s="1"/>
  <c r="T38" i="8" a="1"/>
  <c r="T38" i="8" s="1"/>
  <c r="U38" i="8" a="1"/>
  <c r="U38" i="8" s="1"/>
  <c r="V38" i="8" a="1"/>
  <c r="V38" i="8" s="1"/>
  <c r="W38" i="8" a="1"/>
  <c r="W38" i="8" s="1"/>
  <c r="X38" i="8" a="1"/>
  <c r="X38" i="8" s="1"/>
  <c r="Y38" i="8" a="1"/>
  <c r="Y38" i="8" s="1"/>
  <c r="AA38" i="8" a="1"/>
  <c r="AA38" i="8" s="1"/>
  <c r="AB38" i="8" a="1"/>
  <c r="AB38" i="8" s="1"/>
  <c r="AC38" i="8" a="1"/>
  <c r="AC38" i="8" s="1"/>
  <c r="AD38" i="8" a="1"/>
  <c r="AD38" i="8" s="1"/>
  <c r="B4" i="8" a="1"/>
  <c r="B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Q4" i="8" a="1"/>
  <c r="Q4" i="8" s="1"/>
  <c r="R4" i="8" a="1"/>
  <c r="R4" i="8" s="1"/>
  <c r="S4" i="8" a="1"/>
  <c r="S4" i="8" s="1"/>
  <c r="T4" i="8" a="1"/>
  <c r="T4" i="8" s="1"/>
  <c r="U4" i="8" a="1"/>
  <c r="U4" i="8" s="1"/>
  <c r="V4" i="8" a="1"/>
  <c r="V4" i="8" s="1"/>
  <c r="W4" i="8" a="1"/>
  <c r="W4" i="8" s="1"/>
  <c r="X4" i="8" a="1"/>
  <c r="X4" i="8" s="1"/>
  <c r="Y4" i="8" a="1"/>
  <c r="Y4" i="8" s="1"/>
  <c r="AA4" i="8" a="1"/>
  <c r="AA4" i="8" s="1"/>
  <c r="AB4" i="8" a="1"/>
  <c r="AB4" i="8" s="1"/>
  <c r="AC4" i="8" a="1"/>
  <c r="AC4" i="8" s="1"/>
  <c r="AD4" i="8" a="1"/>
  <c r="AD4" i="8" s="1"/>
  <c r="B7" i="8" a="1"/>
  <c r="B7" i="8" s="1"/>
  <c r="D7" i="8" a="1"/>
  <c r="D7" i="8" s="1"/>
  <c r="E7" i="8" a="1"/>
  <c r="E7" i="8" s="1"/>
  <c r="F7" i="8" a="1"/>
  <c r="F7" i="8" s="1"/>
  <c r="G7" i="8" a="1"/>
  <c r="G7" i="8" s="1"/>
  <c r="H7" i="8" a="1"/>
  <c r="H7" i="8" s="1"/>
  <c r="I7" i="8" a="1"/>
  <c r="I7" i="8" s="1"/>
  <c r="J7" i="8" a="1"/>
  <c r="J7" i="8" s="1"/>
  <c r="L7" i="8" a="1"/>
  <c r="L7" i="8" s="1"/>
  <c r="M7" i="8" a="1"/>
  <c r="M7" i="8" s="1"/>
  <c r="N7" i="8" a="1"/>
  <c r="N7" i="8" s="1"/>
  <c r="O7" i="8" a="1"/>
  <c r="O7" i="8" s="1"/>
  <c r="P7" i="8" a="1"/>
  <c r="P7" i="8" s="1"/>
  <c r="Q7" i="8" a="1"/>
  <c r="Q7" i="8" s="1"/>
  <c r="R7" i="8" a="1"/>
  <c r="R7" i="8" s="1"/>
  <c r="S7" i="8" a="1"/>
  <c r="S7" i="8" s="1"/>
  <c r="T7" i="8" a="1"/>
  <c r="T7" i="8" s="1"/>
  <c r="U7" i="8" a="1"/>
  <c r="U7" i="8" s="1"/>
  <c r="V7" i="8" a="1"/>
  <c r="V7" i="8" s="1"/>
  <c r="W7" i="8" a="1"/>
  <c r="W7" i="8" s="1"/>
  <c r="X7" i="8" a="1"/>
  <c r="X7" i="8" s="1"/>
  <c r="Y7" i="8" a="1"/>
  <c r="Y7" i="8" s="1"/>
  <c r="AA7" i="8" a="1"/>
  <c r="AA7" i="8" s="1"/>
  <c r="AB7" i="8" a="1"/>
  <c r="AB7" i="8" s="1"/>
  <c r="AC7" i="8" a="1"/>
  <c r="AC7" i="8" s="1"/>
  <c r="AD7" i="8" a="1"/>
  <c r="AD7" i="8" s="1"/>
  <c r="B26" i="8" a="1"/>
  <c r="B26" i="8" s="1"/>
  <c r="D26" i="8" a="1"/>
  <c r="D26" i="8" s="1"/>
  <c r="E26" i="8" a="1"/>
  <c r="E26" i="8" s="1"/>
  <c r="F26" i="8" a="1"/>
  <c r="F26" i="8" s="1"/>
  <c r="G26" i="8" a="1"/>
  <c r="G26" i="8" s="1"/>
  <c r="H26" i="8" a="1"/>
  <c r="H26" i="8" s="1"/>
  <c r="I26" i="8" a="1"/>
  <c r="I26" i="8" s="1"/>
  <c r="J26" i="8" a="1"/>
  <c r="J26" i="8" s="1"/>
  <c r="L26" i="8" a="1"/>
  <c r="L26" i="8" s="1"/>
  <c r="M26" i="8" a="1"/>
  <c r="M26" i="8" s="1"/>
  <c r="N26" i="8" a="1"/>
  <c r="N26" i="8" s="1"/>
  <c r="O26" i="8" a="1"/>
  <c r="O26" i="8" s="1"/>
  <c r="P26" i="8" a="1"/>
  <c r="P26" i="8" s="1"/>
  <c r="Q26" i="8" a="1"/>
  <c r="Q26" i="8" s="1"/>
  <c r="R26" i="8" a="1"/>
  <c r="R26" i="8" s="1"/>
  <c r="S26" i="8" a="1"/>
  <c r="S26" i="8" s="1"/>
  <c r="T26" i="8" a="1"/>
  <c r="T26" i="8" s="1"/>
  <c r="U26" i="8" a="1"/>
  <c r="U26" i="8" s="1"/>
  <c r="V26" i="8" a="1"/>
  <c r="V26" i="8" s="1"/>
  <c r="W26" i="8" a="1"/>
  <c r="W26" i="8" s="1"/>
  <c r="X26" i="8" a="1"/>
  <c r="X26" i="8" s="1"/>
  <c r="Y26" i="8" a="1"/>
  <c r="Y26" i="8" s="1"/>
  <c r="AA26" i="8" a="1"/>
  <c r="AA26" i="8" s="1"/>
  <c r="AB26" i="8" a="1"/>
  <c r="AB26" i="8" s="1"/>
  <c r="AC26" i="8" a="1"/>
  <c r="AC26" i="8" s="1"/>
  <c r="AD26" i="8" a="1"/>
  <c r="AD26" i="8" s="1"/>
  <c r="F3" i="3"/>
  <c r="F4" i="3"/>
  <c r="F5" i="3"/>
  <c r="F6" i="3"/>
  <c r="F2" i="3"/>
  <c r="G3" i="3"/>
  <c r="G4" i="3"/>
  <c r="G5" i="3"/>
  <c r="G6" i="3"/>
  <c r="G2" i="3"/>
  <c r="F3" i="10" l="1"/>
  <c r="E30" i="10"/>
  <c r="E31" i="10"/>
  <c r="E18" i="10"/>
  <c r="E35" i="10"/>
  <c r="E24" i="10"/>
  <c r="E17" i="10"/>
  <c r="E32" i="10"/>
  <c r="E11" i="10"/>
  <c r="F30" i="10"/>
  <c r="E3" i="10"/>
  <c r="E10" i="10"/>
  <c r="E12" i="10"/>
  <c r="E13" i="10"/>
  <c r="E4" i="10"/>
  <c r="E5" i="10"/>
  <c r="E21" i="10"/>
  <c r="E9" i="10"/>
  <c r="E34" i="10"/>
  <c r="F17" i="10"/>
  <c r="E16" i="10"/>
  <c r="E28" i="10"/>
  <c r="E8" i="10"/>
  <c r="E33" i="10"/>
  <c r="F11" i="10"/>
  <c r="E22" i="10"/>
  <c r="E23" i="10"/>
  <c r="E14" i="10"/>
  <c r="E29" i="10"/>
  <c r="E15" i="10"/>
  <c r="E20" i="10"/>
  <c r="E27" i="10"/>
  <c r="E26" i="10"/>
  <c r="E25" i="10"/>
  <c r="E37" i="10"/>
  <c r="E19" i="10"/>
  <c r="E7" i="10"/>
  <c r="E36" i="10"/>
  <c r="F26" i="10"/>
  <c r="E6" i="10"/>
  <c r="F3" i="9"/>
  <c r="E2" i="9"/>
  <c r="E38" i="9"/>
  <c r="Z35" i="8"/>
  <c r="E4" i="9"/>
  <c r="E14" i="9"/>
  <c r="E21" i="9"/>
  <c r="E32" i="9"/>
  <c r="E33" i="9"/>
  <c r="E8" i="9"/>
  <c r="E31" i="9"/>
  <c r="E9" i="9"/>
  <c r="E26" i="9"/>
  <c r="E34" i="9"/>
  <c r="E3" i="9"/>
  <c r="E37" i="9"/>
  <c r="E20" i="9"/>
  <c r="E27" i="9"/>
  <c r="E28" i="9"/>
  <c r="E15" i="9"/>
  <c r="E16" i="9"/>
  <c r="E10" i="9"/>
  <c r="E22" i="9"/>
  <c r="E29" i="9"/>
  <c r="E23" i="9"/>
  <c r="E19" i="9"/>
  <c r="E6" i="9"/>
  <c r="E30" i="9"/>
  <c r="E36" i="9"/>
  <c r="E35" i="9"/>
  <c r="E24" i="9"/>
  <c r="E25" i="9"/>
  <c r="E13" i="9"/>
  <c r="E12" i="9"/>
  <c r="E17" i="9"/>
  <c r="E11" i="9"/>
  <c r="E5" i="9"/>
  <c r="E7" i="9"/>
  <c r="E18" i="9"/>
  <c r="Z37" i="8"/>
  <c r="Z34" i="8"/>
  <c r="Z27" i="8"/>
  <c r="Z30" i="8"/>
  <c r="Z38" i="8"/>
  <c r="Z32" i="8"/>
  <c r="Z28" i="8"/>
  <c r="Z33" i="8"/>
  <c r="Z18" i="8"/>
  <c r="Z22" i="8"/>
  <c r="Z5" i="8"/>
  <c r="Z15" i="8"/>
  <c r="Z2" i="8"/>
  <c r="Z19" i="8"/>
  <c r="Z21" i="8"/>
  <c r="Z9" i="8"/>
  <c r="Z20" i="8"/>
  <c r="Z29" i="8"/>
  <c r="Z31" i="8"/>
  <c r="Z12" i="8"/>
  <c r="Z17" i="8"/>
  <c r="Z11" i="8"/>
  <c r="Z25" i="8"/>
  <c r="Z16" i="8"/>
  <c r="Z10" i="8"/>
  <c r="Z36" i="8"/>
  <c r="Z3" i="8"/>
  <c r="Z24" i="8"/>
  <c r="Z13" i="8"/>
  <c r="Z26" i="8"/>
  <c r="Z6" i="8"/>
  <c r="Z39" i="8"/>
  <c r="Z23" i="8"/>
  <c r="Z7" i="8"/>
  <c r="Z14" i="8"/>
  <c r="Z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C06F1-1559-4E11-B0A7-C0DEC760E034}" keepAlive="1" name="Consulta - Table 0" description="Conexão com a consulta 'Table 0' na pasta de trabalh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<sst xmlns="http://schemas.openxmlformats.org/spreadsheetml/2006/main" count="615" uniqueCount="155">
  <si>
    <t>Asset</t>
  </si>
  <si>
    <t>Data</t>
  </si>
  <si>
    <t>Hora</t>
  </si>
  <si>
    <t>Último</t>
  </si>
  <si>
    <t>Abertura</t>
  </si>
  <si>
    <t>Máximo</t>
  </si>
  <si>
    <t>Mínimo</t>
  </si>
  <si>
    <t>Fechamento Anterior</t>
  </si>
  <si>
    <t>Variação</t>
  </si>
  <si>
    <t>Quantidade</t>
  </si>
  <si>
    <t>Volume</t>
  </si>
  <si>
    <t>Semana</t>
  </si>
  <si>
    <t>Mês</t>
  </si>
  <si>
    <t>3 meses</t>
  </si>
  <si>
    <t>6 meses</t>
  </si>
  <si>
    <t>12 meses</t>
  </si>
  <si>
    <t>Ano</t>
  </si>
  <si>
    <t>Trimestre</t>
  </si>
  <si>
    <t>Semestre</t>
  </si>
  <si>
    <t>OBV</t>
  </si>
  <si>
    <t>VWAP</t>
  </si>
  <si>
    <t>VWAP Mensal</t>
  </si>
  <si>
    <t>VWAP Semanal</t>
  </si>
  <si>
    <t>DI1F33</t>
  </si>
  <si>
    <t>DI1F25</t>
  </si>
  <si>
    <t>DI1F27</t>
  </si>
  <si>
    <t>DI1F23</t>
  </si>
  <si>
    <t>DI1N24</t>
  </si>
  <si>
    <t>DI1V23</t>
  </si>
  <si>
    <t>DI1F28</t>
  </si>
  <si>
    <t>DI1F30</t>
  </si>
  <si>
    <t>DI1M22</t>
  </si>
  <si>
    <t>DI1J23</t>
  </si>
  <si>
    <t>DI1N23</t>
  </si>
  <si>
    <t>DI1N26</t>
  </si>
  <si>
    <t>DI1F24</t>
  </si>
  <si>
    <t>DI1N22</t>
  </si>
  <si>
    <t>DI1H22</t>
  </si>
  <si>
    <t>DI1F29</t>
  </si>
  <si>
    <t>DI1F31</t>
  </si>
  <si>
    <t>DI1F35</t>
  </si>
  <si>
    <t>DI1N25</t>
  </si>
  <si>
    <t>DI1J22</t>
  </si>
  <si>
    <t>DI1F22</t>
  </si>
  <si>
    <t>DI1V22</t>
  </si>
  <si>
    <t>DI1V24</t>
  </si>
  <si>
    <t>DI1F26</t>
  </si>
  <si>
    <t>DI1F36</t>
  </si>
  <si>
    <t>DI1G22</t>
  </si>
  <si>
    <t>DI1K22</t>
  </si>
  <si>
    <t>DI1V25</t>
  </si>
  <si>
    <t>Nome do Ativo</t>
  </si>
  <si>
    <t>Negócios</t>
  </si>
  <si>
    <t>Ajuste</t>
  </si>
  <si>
    <t>Aj. Anterior</t>
  </si>
  <si>
    <t>Vencimento</t>
  </si>
  <si>
    <t>Di De 1 Dia</t>
  </si>
  <si>
    <t>DI1X22</t>
  </si>
  <si>
    <t>DI1Q22</t>
  </si>
  <si>
    <t>DI1U22</t>
  </si>
  <si>
    <t>DI1V26</t>
  </si>
  <si>
    <t>DI1F37</t>
  </si>
  <si>
    <t>DI1Z22</t>
  </si>
  <si>
    <t>PU</t>
  </si>
  <si>
    <t>HOJE</t>
  </si>
  <si>
    <t>Forward</t>
  </si>
  <si>
    <t>data</t>
  </si>
  <si>
    <t>série</t>
  </si>
  <si>
    <t>vencimento</t>
  </si>
  <si>
    <t>NDU</t>
  </si>
  <si>
    <t>Taxa</t>
  </si>
  <si>
    <t>fev</t>
  </si>
  <si>
    <t>mar</t>
  </si>
  <si>
    <t>abr</t>
  </si>
  <si>
    <t>mai</t>
  </si>
  <si>
    <t>jul</t>
  </si>
  <si>
    <t>sábado</t>
  </si>
  <si>
    <t>Confraternização Universal</t>
  </si>
  <si>
    <t>segunda-feira</t>
  </si>
  <si>
    <t>Carnaval</t>
  </si>
  <si>
    <t>terça-feira</t>
  </si>
  <si>
    <t>sexta-feira</t>
  </si>
  <si>
    <t>Paixão de Cristo</t>
  </si>
  <si>
    <t>quinta-feira</t>
  </si>
  <si>
    <t>Tiradentes</t>
  </si>
  <si>
    <t>domingo</t>
  </si>
  <si>
    <t>Dia do Trabalho</t>
  </si>
  <si>
    <t>Corpus Christi</t>
  </si>
  <si>
    <t>quarta-feira</t>
  </si>
  <si>
    <t>Independência do Brasil</t>
  </si>
  <si>
    <r>
      <t>Nossa Sr.</t>
    </r>
    <r>
      <rPr>
        <vertAlign val="superscript"/>
        <sz val="8"/>
        <color rgb="FF666666"/>
        <rFont val="Verdana"/>
        <family val="2"/>
      </rPr>
      <t>a</t>
    </r>
    <r>
      <rPr>
        <sz val="8"/>
        <color rgb="FF666666"/>
        <rFont val="Verdana"/>
        <family val="2"/>
      </rPr>
      <t> Aparecida - Padroeira do Brasil</t>
    </r>
  </si>
  <si>
    <t>Finados</t>
  </si>
  <si>
    <t>Proclamação da República</t>
  </si>
  <si>
    <t>Natal</t>
  </si>
  <si>
    <t>Nossa Sr.a Aparecida - Padroeira do Brasil</t>
  </si>
  <si>
    <r>
      <t>Nossa Sr.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 Aparecida - Padroeira do Brasil</t>
    </r>
  </si>
  <si>
    <t>Z21</t>
  </si>
  <si>
    <t>F22</t>
  </si>
  <si>
    <t>G22</t>
  </si>
  <si>
    <t>H22</t>
  </si>
  <si>
    <t>J22</t>
  </si>
  <si>
    <t>K22</t>
  </si>
  <si>
    <t>M22</t>
  </si>
  <si>
    <t>N22</t>
  </si>
  <si>
    <t>Q22</t>
  </si>
  <si>
    <t>U22</t>
  </si>
  <si>
    <t>V22</t>
  </si>
  <si>
    <t>X22</t>
  </si>
  <si>
    <t>Z22</t>
  </si>
  <si>
    <t>F23</t>
  </si>
  <si>
    <t>J23</t>
  </si>
  <si>
    <t>N23</t>
  </si>
  <si>
    <t>V23</t>
  </si>
  <si>
    <t>F24</t>
  </si>
  <si>
    <t>J24</t>
  </si>
  <si>
    <t>N24</t>
  </si>
  <si>
    <t>V24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</si>
  <si>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</si>
  <si>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</si>
  <si>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</si>
  <si>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</si>
  <si>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</si>
  <si>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</si>
  <si>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</si>
  <si>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</si>
  <si>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</si>
  <si>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F28</t>
  </si>
  <si>
    <t>F29</t>
  </si>
  <si>
    <t>F30</t>
  </si>
  <si>
    <t>F31</t>
  </si>
  <si>
    <t>F33</t>
  </si>
  <si>
    <t>F35</t>
  </si>
  <si>
    <t>F36</t>
  </si>
  <si>
    <t>F37</t>
  </si>
  <si>
    <t>Contrato</t>
  </si>
  <si>
    <t>PU_ant</t>
  </si>
  <si>
    <t>PU_atual</t>
  </si>
  <si>
    <t>Valor por contrato</t>
  </si>
  <si>
    <t>VENCIMENTO</t>
  </si>
  <si>
    <t>DI1J24</t>
  </si>
  <si>
    <t>DI1J25</t>
  </si>
  <si>
    <t>DI1J26</t>
  </si>
  <si>
    <t>DiaTrabalho</t>
  </si>
  <si>
    <t>Mercadoria</t>
  </si>
  <si>
    <t>Preço de ajuste anterior</t>
  </si>
  <si>
    <t>Preço de ajuste Atual</t>
  </si>
  <si>
    <t>Valor do ajuste por contrato (R$)</t>
  </si>
  <si>
    <t>DI1 - DI de 1 dia</t>
  </si>
  <si>
    <t>VENCIMENTO2</t>
  </si>
  <si>
    <t>Taxa_atual</t>
  </si>
  <si>
    <t>DI1Z21</t>
  </si>
  <si>
    <t>hoje</t>
  </si>
  <si>
    <t>Taxa RT</t>
  </si>
  <si>
    <t>Taxa TW Compra</t>
  </si>
  <si>
    <t>Taxa TW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</si>
</sst>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666666"/>
      <name val="Verdana"/>
      <family val="2"/>
    </font>
    <font>
      <vertAlign val="superscript"/>
      <sz val="8"/>
      <color rgb="FF666666"/>
      <name val="Verdana"/>
      <family val="2"/>
    </font>
    <font>
      <vertAlign val="superscript"/>
      <sz val="11"/>
      <color theme="1"/>
      <name val="Calibri"/>
      <family val="2"/>
      <scheme val="minor"/>
    </font>
    <font>
      <sz val="10"/>
      <color rgb="FF5C5F60"/>
      <name val="Montserrat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16" fontId="0" fillId="0" borderId="0" xfId="0" applyNumberFormat="1"/>
    <xf numFmtId="14" fontId="0" fillId="2" borderId="0" xfId="0" applyNumberForma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14" fontId="0" fillId="3" borderId="0" xfId="0" applyNumberFormat="1" applyFill="1" applyAlignment="1">
      <alignment horizontal="left" vertical="center" wrapText="1" indent="1"/>
    </xf>
    <xf numFmtId="14" fontId="2" fillId="3" borderId="0" xfId="0" applyNumberFormat="1" applyFont="1" applyFill="1" applyAlignment="1">
      <alignment horizontal="left" vertical="center" wrapText="1" indent="1"/>
    </xf>
    <xf numFmtId="0" fontId="0" fillId="3" borderId="0" xfId="0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14" fontId="2" fillId="0" borderId="0" xfId="0" applyNumberFormat="1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2" fontId="0" fillId="0" borderId="0" xfId="1" applyNumberFormat="1" applyFont="1"/>
    <xf numFmtId="0" fontId="2" fillId="2" borderId="0" xfId="0" applyFont="1" applyFill="1" applyAlignment="1">
      <alignment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4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/>
    <xf numFmtId="4" fontId="5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5" fillId="0" borderId="0" xfId="1" applyNumberFormat="1" applyFont="1" applyFill="1" applyBorder="1" applyAlignment="1">
      <alignment horizontal="right" vertical="center" wrapText="1"/>
    </xf>
    <xf numFmtId="2" fontId="5" fillId="0" borderId="0" xfId="1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2">
    <cellStyle name="Normal" xfId="0" builtinId="0"/>
    <cellStyle name="Porcentagem" xfId="1" builtinId="5"/>
  </cellStyles>
  <dxfs count="9"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C60B465-9538-4B48-B74B-8E32E3CC1D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Juros DI1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6354336189788121E-2"/>
          <c:y val="8.8626045400238954E-2"/>
          <c:w val="0.92644339041763812"/>
          <c:h val="0.83936913799753521"/>
        </c:manualLayout>
      </c:layout>
      <c:lineChart>
        <c:grouping val="standard"/>
        <c:varyColors val="0"/>
        <c:ser>
          <c:idx val="0"/>
          <c:order val="0"/>
          <c:tx>
            <c:v>Ajustes B3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DI_AJ_B3!$A$2:$A$38</c:f>
              <c:strCache>
                <c:ptCount val="37"/>
                <c:pt idx="0">
                  <c:v>Z21</c:v>
                </c:pt>
                <c:pt idx="1">
                  <c:v>F22</c:v>
                </c:pt>
                <c:pt idx="2">
                  <c:v>G22</c:v>
                </c:pt>
                <c:pt idx="3">
                  <c:v>H22</c:v>
                </c:pt>
                <c:pt idx="4">
                  <c:v>J22</c:v>
                </c:pt>
                <c:pt idx="5">
                  <c:v>K22</c:v>
                </c:pt>
                <c:pt idx="6">
                  <c:v>M22</c:v>
                </c:pt>
                <c:pt idx="7">
                  <c:v>N22</c:v>
                </c:pt>
                <c:pt idx="8">
                  <c:v>Q22</c:v>
                </c:pt>
                <c:pt idx="9">
                  <c:v>U22</c:v>
                </c:pt>
                <c:pt idx="10">
                  <c:v>V22</c:v>
                </c:pt>
                <c:pt idx="11">
                  <c:v>X22</c:v>
                </c:pt>
                <c:pt idx="12">
                  <c:v>Z22</c:v>
                </c:pt>
                <c:pt idx="13">
                  <c:v>F23</c:v>
                </c:pt>
                <c:pt idx="14">
                  <c:v>J23</c:v>
                </c:pt>
                <c:pt idx="15">
                  <c:v>N23</c:v>
                </c:pt>
                <c:pt idx="16">
                  <c:v>V23</c:v>
                </c:pt>
                <c:pt idx="17">
                  <c:v>F24</c:v>
                </c:pt>
                <c:pt idx="18">
                  <c:v>J24</c:v>
                </c:pt>
                <c:pt idx="19">
                  <c:v>N24</c:v>
                </c:pt>
                <c:pt idx="20">
                  <c:v>V24</c:v>
                </c:pt>
                <c:pt idx="21">
                  <c:v>F25</c:v>
                </c:pt>
                <c:pt idx="22">
                  <c:v>J25</c:v>
                </c:pt>
                <c:pt idx="23">
                  <c:v>N25</c:v>
                </c:pt>
                <c:pt idx="24">
                  <c:v>V25</c:v>
                </c:pt>
                <c:pt idx="25">
                  <c:v>F26</c:v>
                </c:pt>
                <c:pt idx="26">
                  <c:v>J26</c:v>
                </c:pt>
                <c:pt idx="27">
                  <c:v>N26</c:v>
                </c:pt>
                <c:pt idx="28">
                  <c:v>V26</c:v>
                </c:pt>
                <c:pt idx="29">
                  <c:v>F27</c:v>
                </c:pt>
                <c:pt idx="30">
                  <c:v>F28</c:v>
                </c:pt>
                <c:pt idx="31">
                  <c:v>F29</c:v>
                </c:pt>
                <c:pt idx="32">
                  <c:v>F30</c:v>
                </c:pt>
                <c:pt idx="33">
                  <c:v>F31</c:v>
                </c:pt>
                <c:pt idx="34">
                  <c:v>F33</c:v>
                </c:pt>
                <c:pt idx="35">
                  <c:v>F35</c:v>
                </c:pt>
                <c:pt idx="36">
                  <c:v>F36</c:v>
                </c:pt>
              </c:strCache>
            </c:strRef>
          </c:cat>
          <c:val>
            <c:numRef>
              <c:f>DI_AJ_B3!$F$2:$F$39</c:f>
              <c:numCache>
                <c:formatCode>0.00</c:formatCode>
                <c:ptCount val="38"/>
                <c:pt idx="0">
                  <c:v>7.6538760963879016</c:v>
                </c:pt>
                <c:pt idx="1">
                  <c:v>8.5699641460538434</c:v>
                </c:pt>
                <c:pt idx="2">
                  <c:v>8.8760076484713846</c:v>
                </c:pt>
                <c:pt idx="3">
                  <c:v>9.2026123650085232</c:v>
                </c:pt>
                <c:pt idx="4">
                  <c:v>9.8599654087164765</c:v>
                </c:pt>
                <c:pt idx="5">
                  <c:v>10.198535533683305</c:v>
                </c:pt>
                <c:pt idx="6">
                  <c:v>10.647786962488226</c:v>
                </c:pt>
                <c:pt idx="7">
                  <c:v>10.911247796317225</c:v>
                </c:pt>
                <c:pt idx="8">
                  <c:v>11.200995374483202</c:v>
                </c:pt>
                <c:pt idx="9">
                  <c:v>11.439833951743573</c:v>
                </c:pt>
                <c:pt idx="10">
                  <c:v>11.567938861727868</c:v>
                </c:pt>
                <c:pt idx="11">
                  <c:v>11.639405945350934</c:v>
                </c:pt>
                <c:pt idx="12">
                  <c:v>11.658599397729642</c:v>
                </c:pt>
                <c:pt idx="13">
                  <c:v>11.768821848289068</c:v>
                </c:pt>
                <c:pt idx="14">
                  <c:v>11.880001257315476</c:v>
                </c:pt>
                <c:pt idx="15">
                  <c:v>11.837902181120864</c:v>
                </c:pt>
                <c:pt idx="16">
                  <c:v>11.813078926478937</c:v>
                </c:pt>
                <c:pt idx="17">
                  <c:v>11.66270740820794</c:v>
                </c:pt>
                <c:pt idx="18">
                  <c:v>11.63462638402426</c:v>
                </c:pt>
                <c:pt idx="19">
                  <c:v>11.617712246648049</c:v>
                </c:pt>
                <c:pt idx="20">
                  <c:v>11.648126062583209</c:v>
                </c:pt>
                <c:pt idx="21">
                  <c:v>11.635708962388392</c:v>
                </c:pt>
                <c:pt idx="22">
                  <c:v>11.619040806628412</c:v>
                </c:pt>
                <c:pt idx="23">
                  <c:v>11.520299982064429</c:v>
                </c:pt>
                <c:pt idx="24">
                  <c:v>11.575002473713948</c:v>
                </c:pt>
                <c:pt idx="25">
                  <c:v>11.545148599969068</c:v>
                </c:pt>
                <c:pt idx="26">
                  <c:v>11.565269391562815</c:v>
                </c:pt>
                <c:pt idx="27">
                  <c:v>11.489976589668839</c:v>
                </c:pt>
                <c:pt idx="28">
                  <c:v>11.52938024442971</c:v>
                </c:pt>
                <c:pt idx="29">
                  <c:v>11.506830396591505</c:v>
                </c:pt>
                <c:pt idx="30">
                  <c:v>11.451842222797893</c:v>
                </c:pt>
                <c:pt idx="31">
                  <c:v>11.462504414610741</c:v>
                </c:pt>
                <c:pt idx="32">
                  <c:v>11.464334197778459</c:v>
                </c:pt>
                <c:pt idx="33">
                  <c:v>11.368634727296101</c:v>
                </c:pt>
                <c:pt idx="34">
                  <c:v>11.320911844639415</c:v>
                </c:pt>
                <c:pt idx="35">
                  <c:v>11.298744466383571</c:v>
                </c:pt>
                <c:pt idx="36">
                  <c:v>11.250918934313425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1-49CD-8B72-601039F9E814}"/>
            </c:ext>
          </c:extLst>
        </c:ser>
        <c:ser>
          <c:idx val="1"/>
          <c:order val="1"/>
          <c:tx>
            <c:v>Real_time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DI_AJ_B3!$A$2:$A$38</c:f>
              <c:strCache>
                <c:ptCount val="37"/>
                <c:pt idx="0">
                  <c:v>Z21</c:v>
                </c:pt>
                <c:pt idx="1">
                  <c:v>F22</c:v>
                </c:pt>
                <c:pt idx="2">
                  <c:v>G22</c:v>
                </c:pt>
                <c:pt idx="3">
                  <c:v>H22</c:v>
                </c:pt>
                <c:pt idx="4">
                  <c:v>J22</c:v>
                </c:pt>
                <c:pt idx="5">
                  <c:v>K22</c:v>
                </c:pt>
                <c:pt idx="6">
                  <c:v>M22</c:v>
                </c:pt>
                <c:pt idx="7">
                  <c:v>N22</c:v>
                </c:pt>
                <c:pt idx="8">
                  <c:v>Q22</c:v>
                </c:pt>
                <c:pt idx="9">
                  <c:v>U22</c:v>
                </c:pt>
                <c:pt idx="10">
                  <c:v>V22</c:v>
                </c:pt>
                <c:pt idx="11">
                  <c:v>X22</c:v>
                </c:pt>
                <c:pt idx="12">
                  <c:v>Z22</c:v>
                </c:pt>
                <c:pt idx="13">
                  <c:v>F23</c:v>
                </c:pt>
                <c:pt idx="14">
                  <c:v>J23</c:v>
                </c:pt>
                <c:pt idx="15">
                  <c:v>N23</c:v>
                </c:pt>
                <c:pt idx="16">
                  <c:v>V23</c:v>
                </c:pt>
                <c:pt idx="17">
                  <c:v>F24</c:v>
                </c:pt>
                <c:pt idx="18">
                  <c:v>J24</c:v>
                </c:pt>
                <c:pt idx="19">
                  <c:v>N24</c:v>
                </c:pt>
                <c:pt idx="20">
                  <c:v>V24</c:v>
                </c:pt>
                <c:pt idx="21">
                  <c:v>F25</c:v>
                </c:pt>
                <c:pt idx="22">
                  <c:v>J25</c:v>
                </c:pt>
                <c:pt idx="23">
                  <c:v>N25</c:v>
                </c:pt>
                <c:pt idx="24">
                  <c:v>V25</c:v>
                </c:pt>
                <c:pt idx="25">
                  <c:v>F26</c:v>
                </c:pt>
                <c:pt idx="26">
                  <c:v>J26</c:v>
                </c:pt>
                <c:pt idx="27">
                  <c:v>N26</c:v>
                </c:pt>
                <c:pt idx="28">
                  <c:v>V26</c:v>
                </c:pt>
                <c:pt idx="29">
                  <c:v>F27</c:v>
                </c:pt>
                <c:pt idx="30">
                  <c:v>F28</c:v>
                </c:pt>
                <c:pt idx="31">
                  <c:v>F29</c:v>
                </c:pt>
                <c:pt idx="32">
                  <c:v>F30</c:v>
                </c:pt>
                <c:pt idx="33">
                  <c:v>F31</c:v>
                </c:pt>
                <c:pt idx="34">
                  <c:v>F33</c:v>
                </c:pt>
                <c:pt idx="35">
                  <c:v>F35</c:v>
                </c:pt>
                <c:pt idx="36">
                  <c:v>F36</c:v>
                </c:pt>
              </c:strCache>
            </c:strRef>
          </c:cat>
          <c:val>
            <c:numRef>
              <c:f>DI_AJ_B3!$G$2:$G$38</c:f>
              <c:numCache>
                <c:formatCode>#,##0.00</c:formatCode>
                <c:ptCount val="37"/>
                <c:pt idx="0">
                  <c:v>7.6539999999999999</c:v>
                </c:pt>
                <c:pt idx="1">
                  <c:v>8.5759999999999987</c:v>
                </c:pt>
                <c:pt idx="2">
                  <c:v>8.91</c:v>
                </c:pt>
                <c:pt idx="3">
                  <c:v>9.4700000000000006</c:v>
                </c:pt>
                <c:pt idx="4">
                  <c:v>10.039999999999997</c:v>
                </c:pt>
                <c:pt idx="5">
                  <c:v>10.555</c:v>
                </c:pt>
                <c:pt idx="6">
                  <c:v>10.950000000000001</c:v>
                </c:pt>
                <c:pt idx="7">
                  <c:v>11.194999999999997</c:v>
                </c:pt>
                <c:pt idx="8">
                  <c:v>11.46</c:v>
                </c:pt>
                <c:pt idx="9">
                  <c:v>11.72</c:v>
                </c:pt>
                <c:pt idx="10">
                  <c:v>11.79</c:v>
                </c:pt>
                <c:pt idx="11">
                  <c:v>11.9</c:v>
                </c:pt>
                <c:pt idx="12">
                  <c:v>11.945</c:v>
                </c:pt>
                <c:pt idx="13">
                  <c:v>12.009999999999986</c:v>
                </c:pt>
                <c:pt idx="14">
                  <c:v>12.099999999999998</c:v>
                </c:pt>
                <c:pt idx="15">
                  <c:v>12.119999999999994</c:v>
                </c:pt>
                <c:pt idx="16">
                  <c:v>12.055000000000005</c:v>
                </c:pt>
                <c:pt idx="17">
                  <c:v>11.974999999999993</c:v>
                </c:pt>
                <c:pt idx="18">
                  <c:v>11.975000000000001</c:v>
                </c:pt>
                <c:pt idx="19">
                  <c:v>11.929999999999993</c:v>
                </c:pt>
                <c:pt idx="20">
                  <c:v>11.93</c:v>
                </c:pt>
                <c:pt idx="21">
                  <c:v>11.88</c:v>
                </c:pt>
                <c:pt idx="22">
                  <c:v>11.86</c:v>
                </c:pt>
                <c:pt idx="23">
                  <c:v>11.87</c:v>
                </c:pt>
                <c:pt idx="24">
                  <c:v>11.95</c:v>
                </c:pt>
                <c:pt idx="25">
                  <c:v>11.790000000000001</c:v>
                </c:pt>
                <c:pt idx="26">
                  <c:v>11.75</c:v>
                </c:pt>
                <c:pt idx="27">
                  <c:v>11.92</c:v>
                </c:pt>
                <c:pt idx="28">
                  <c:v>11.87</c:v>
                </c:pt>
                <c:pt idx="29">
                  <c:v>11.780000000000001</c:v>
                </c:pt>
                <c:pt idx="30">
                  <c:v>11.780000000000001</c:v>
                </c:pt>
                <c:pt idx="31">
                  <c:v>11.77</c:v>
                </c:pt>
                <c:pt idx="32">
                  <c:v>11.84</c:v>
                </c:pt>
                <c:pt idx="33">
                  <c:v>11.700000000000001</c:v>
                </c:pt>
                <c:pt idx="34">
                  <c:v>11.77</c:v>
                </c:pt>
                <c:pt idx="35">
                  <c:v>11.71</c:v>
                </c:pt>
                <c:pt idx="36">
                  <c:v>11.98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1-49CD-8B72-601039F9E814}"/>
            </c:ext>
          </c:extLst>
        </c:ser>
        <c:ser>
          <c:idx val="4"/>
          <c:order val="2"/>
          <c:tx>
            <c:strRef>
              <c:f>DI_AJ_B3!$E$1</c:f>
              <c:strCache>
                <c:ptCount val="1"/>
                <c:pt idx="0">
                  <c:v>Forward</c:v>
                </c:pt>
              </c:strCache>
            </c:strRef>
          </c:tx>
          <c:spPr>
            <a:ln w="952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DI_AJ_B3!$A$2:$A$38</c:f>
              <c:strCache>
                <c:ptCount val="37"/>
                <c:pt idx="0">
                  <c:v>Z21</c:v>
                </c:pt>
                <c:pt idx="1">
                  <c:v>F22</c:v>
                </c:pt>
                <c:pt idx="2">
                  <c:v>G22</c:v>
                </c:pt>
                <c:pt idx="3">
                  <c:v>H22</c:v>
                </c:pt>
                <c:pt idx="4">
                  <c:v>J22</c:v>
                </c:pt>
                <c:pt idx="5">
                  <c:v>K22</c:v>
                </c:pt>
                <c:pt idx="6">
                  <c:v>M22</c:v>
                </c:pt>
                <c:pt idx="7">
                  <c:v>N22</c:v>
                </c:pt>
                <c:pt idx="8">
                  <c:v>Q22</c:v>
                </c:pt>
                <c:pt idx="9">
                  <c:v>U22</c:v>
                </c:pt>
                <c:pt idx="10">
                  <c:v>V22</c:v>
                </c:pt>
                <c:pt idx="11">
                  <c:v>X22</c:v>
                </c:pt>
                <c:pt idx="12">
                  <c:v>Z22</c:v>
                </c:pt>
                <c:pt idx="13">
                  <c:v>F23</c:v>
                </c:pt>
                <c:pt idx="14">
                  <c:v>J23</c:v>
                </c:pt>
                <c:pt idx="15">
                  <c:v>N23</c:v>
                </c:pt>
                <c:pt idx="16">
                  <c:v>V23</c:v>
                </c:pt>
                <c:pt idx="17">
                  <c:v>F24</c:v>
                </c:pt>
                <c:pt idx="18">
                  <c:v>J24</c:v>
                </c:pt>
                <c:pt idx="19">
                  <c:v>N24</c:v>
                </c:pt>
                <c:pt idx="20">
                  <c:v>V24</c:v>
                </c:pt>
                <c:pt idx="21">
                  <c:v>F25</c:v>
                </c:pt>
                <c:pt idx="22">
                  <c:v>J25</c:v>
                </c:pt>
                <c:pt idx="23">
                  <c:v>N25</c:v>
                </c:pt>
                <c:pt idx="24">
                  <c:v>V25</c:v>
                </c:pt>
                <c:pt idx="25">
                  <c:v>F26</c:v>
                </c:pt>
                <c:pt idx="26">
                  <c:v>J26</c:v>
                </c:pt>
                <c:pt idx="27">
                  <c:v>N26</c:v>
                </c:pt>
                <c:pt idx="28">
                  <c:v>V26</c:v>
                </c:pt>
                <c:pt idx="29">
                  <c:v>F27</c:v>
                </c:pt>
                <c:pt idx="30">
                  <c:v>F28</c:v>
                </c:pt>
                <c:pt idx="31">
                  <c:v>F29</c:v>
                </c:pt>
                <c:pt idx="32">
                  <c:v>F30</c:v>
                </c:pt>
                <c:pt idx="33">
                  <c:v>F31</c:v>
                </c:pt>
                <c:pt idx="34">
                  <c:v>F33</c:v>
                </c:pt>
                <c:pt idx="35">
                  <c:v>F35</c:v>
                </c:pt>
                <c:pt idx="36">
                  <c:v>F36</c:v>
                </c:pt>
              </c:strCache>
            </c:strRef>
          </c:cat>
          <c:val>
            <c:numRef>
              <c:f>DI_AJ_B3!$E$2:$E$38</c:f>
              <c:numCache>
                <c:formatCode>#,##0.00</c:formatCode>
                <c:ptCount val="37"/>
                <c:pt idx="0">
                  <c:v>8.9389283914220528</c:v>
                </c:pt>
                <c:pt idx="1">
                  <c:v>9.4209291206099444</c:v>
                </c:pt>
                <c:pt idx="2">
                  <c:v>10.896170844860166</c:v>
                </c:pt>
                <c:pt idx="3">
                  <c:v>11.979143460809038</c:v>
                </c:pt>
                <c:pt idx="4">
                  <c:v>12.940151164867885</c:v>
                </c:pt>
                <c:pt idx="5">
                  <c:v>13.074514639853806</c:v>
                </c:pt>
                <c:pt idx="6">
                  <c:v>12.755511113894258</c:v>
                </c:pt>
                <c:pt idx="7">
                  <c:v>13.512759594381629</c:v>
                </c:pt>
                <c:pt idx="8">
                  <c:v>13.798894523104476</c:v>
                </c:pt>
                <c:pt idx="9">
                  <c:v>12.444384874669323</c:v>
                </c:pt>
                <c:pt idx="10">
                  <c:v>13.095978516649787</c:v>
                </c:pt>
                <c:pt idx="11">
                  <c:v>12.453526252896463</c:v>
                </c:pt>
                <c:pt idx="12">
                  <c:v>12.81080791447835</c:v>
                </c:pt>
                <c:pt idx="13">
                  <c:v>12.505200645745497</c:v>
                </c:pt>
                <c:pt idx="14">
                  <c:v>12.229909788599658</c:v>
                </c:pt>
                <c:pt idx="15">
                  <c:v>11.633915519162885</c:v>
                </c:pt>
                <c:pt idx="16">
                  <c:v>11.386459862186227</c:v>
                </c:pt>
                <c:pt idx="17">
                  <c:v>11.975000000000001</c:v>
                </c:pt>
                <c:pt idx="18">
                  <c:v>11.50374569868562</c:v>
                </c:pt>
                <c:pt idx="19">
                  <c:v>11.929999999999996</c:v>
                </c:pt>
                <c:pt idx="20">
                  <c:v>11.323305358969726</c:v>
                </c:pt>
                <c:pt idx="21">
                  <c:v>11.601591903432462</c:v>
                </c:pt>
                <c:pt idx="22">
                  <c:v>12.005164549798963</c:v>
                </c:pt>
                <c:pt idx="23">
                  <c:v>13.099298285606832</c:v>
                </c:pt>
                <c:pt idx="24">
                  <c:v>9.4079162390732218</c:v>
                </c:pt>
                <c:pt idx="25">
                  <c:v>11.069030908492582</c:v>
                </c:pt>
                <c:pt idx="26">
                  <c:v>14.94124728370625</c:v>
                </c:pt>
                <c:pt idx="27">
                  <c:v>10.961789268285838</c:v>
                </c:pt>
                <c:pt idx="28">
                  <c:v>10.087658030906343</c:v>
                </c:pt>
                <c:pt idx="29">
                  <c:v>11.77999999999999</c:v>
                </c:pt>
                <c:pt idx="30">
                  <c:v>11.708831741445437</c:v>
                </c:pt>
                <c:pt idx="31">
                  <c:v>12.339582678750173</c:v>
                </c:pt>
                <c:pt idx="32">
                  <c:v>10.569839592878694</c:v>
                </c:pt>
                <c:pt idx="33">
                  <c:v>12.089713465151508</c:v>
                </c:pt>
                <c:pt idx="34">
                  <c:v>11.376385417222101</c:v>
                </c:pt>
                <c:pt idx="35">
                  <c:v>15.582029968435386</c:v>
                </c:pt>
                <c:pt idx="36">
                  <c:v>11.97999999999999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C1-49CD-8B72-601039F9E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379279"/>
        <c:axId val="1906379695"/>
      </c:lineChart>
      <c:catAx>
        <c:axId val="190637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6379695"/>
        <c:crosses val="autoZero"/>
        <c:auto val="1"/>
        <c:lblAlgn val="ctr"/>
        <c:lblOffset val="100"/>
        <c:noMultiLvlLbl val="0"/>
      </c:catAx>
      <c:valAx>
        <c:axId val="1906379695"/>
        <c:scaling>
          <c:orientation val="minMax"/>
          <c:max val="14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6379279"/>
        <c:crosses val="autoZero"/>
        <c:crossBetween val="between"/>
        <c:minorUnit val="0.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79872787568254"/>
          <c:y val="0.62630147038071859"/>
          <c:w val="0.27081311195505259"/>
          <c:h val="0.2948042784974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Juros DI1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8908218030627471E-2"/>
          <c:y val="9.4900981896721817E-2"/>
          <c:w val="0.92644339041763812"/>
          <c:h val="0.83936913799753521"/>
        </c:manualLayout>
      </c:layout>
      <c:lineChart>
        <c:grouping val="standard"/>
        <c:varyColors val="0"/>
        <c:ser>
          <c:idx val="0"/>
          <c:order val="0"/>
          <c:tx>
            <c:v>Ajustes B3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DI_AJ_B3_TW!$A$2:$A$38</c:f>
              <c:strCache>
                <c:ptCount val="37"/>
                <c:pt idx="0">
                  <c:v>Z21</c:v>
                </c:pt>
                <c:pt idx="1">
                  <c:v>F22</c:v>
                </c:pt>
                <c:pt idx="2">
                  <c:v>G22</c:v>
                </c:pt>
                <c:pt idx="3">
                  <c:v>H22</c:v>
                </c:pt>
                <c:pt idx="4">
                  <c:v>J22</c:v>
                </c:pt>
                <c:pt idx="5">
                  <c:v>K22</c:v>
                </c:pt>
                <c:pt idx="6">
                  <c:v>M22</c:v>
                </c:pt>
                <c:pt idx="7">
                  <c:v>N22</c:v>
                </c:pt>
                <c:pt idx="8">
                  <c:v>Q22</c:v>
                </c:pt>
                <c:pt idx="9">
                  <c:v>U22</c:v>
                </c:pt>
                <c:pt idx="10">
                  <c:v>V22</c:v>
                </c:pt>
                <c:pt idx="11">
                  <c:v>X22</c:v>
                </c:pt>
                <c:pt idx="12">
                  <c:v>Z22</c:v>
                </c:pt>
                <c:pt idx="13">
                  <c:v>F23</c:v>
                </c:pt>
                <c:pt idx="14">
                  <c:v>J23</c:v>
                </c:pt>
                <c:pt idx="15">
                  <c:v>N23</c:v>
                </c:pt>
                <c:pt idx="16">
                  <c:v>V23</c:v>
                </c:pt>
                <c:pt idx="17">
                  <c:v>F24</c:v>
                </c:pt>
                <c:pt idx="18">
                  <c:v>J24</c:v>
                </c:pt>
                <c:pt idx="19">
                  <c:v>N24</c:v>
                </c:pt>
                <c:pt idx="20">
                  <c:v>V24</c:v>
                </c:pt>
                <c:pt idx="21">
                  <c:v>F25</c:v>
                </c:pt>
                <c:pt idx="22">
                  <c:v>J25</c:v>
                </c:pt>
                <c:pt idx="23">
                  <c:v>N25</c:v>
                </c:pt>
                <c:pt idx="24">
                  <c:v>V25</c:v>
                </c:pt>
                <c:pt idx="25">
                  <c:v>F26</c:v>
                </c:pt>
                <c:pt idx="26">
                  <c:v>J26</c:v>
                </c:pt>
                <c:pt idx="27">
                  <c:v>N26</c:v>
                </c:pt>
                <c:pt idx="28">
                  <c:v>V26</c:v>
                </c:pt>
                <c:pt idx="29">
                  <c:v>F27</c:v>
                </c:pt>
                <c:pt idx="30">
                  <c:v>F28</c:v>
                </c:pt>
                <c:pt idx="31">
                  <c:v>F29</c:v>
                </c:pt>
                <c:pt idx="32">
                  <c:v>F30</c:v>
                </c:pt>
                <c:pt idx="33">
                  <c:v>F31</c:v>
                </c:pt>
                <c:pt idx="34">
                  <c:v>F33</c:v>
                </c:pt>
                <c:pt idx="35">
                  <c:v>F35</c:v>
                </c:pt>
                <c:pt idx="36">
                  <c:v>F36</c:v>
                </c:pt>
              </c:strCache>
            </c:strRef>
          </c:cat>
          <c:val>
            <c:numRef>
              <c:f>DI_AJ_B3_TW!$F$2:$F$38</c:f>
              <c:numCache>
                <c:formatCode>0.00</c:formatCode>
                <c:ptCount val="37"/>
                <c:pt idx="0">
                  <c:v>7.6538760963879016</c:v>
                </c:pt>
                <c:pt idx="1">
                  <c:v>8.5699641460538434</c:v>
                </c:pt>
                <c:pt idx="2">
                  <c:v>8.8760076484713846</c:v>
                </c:pt>
                <c:pt idx="3">
                  <c:v>9.2026123650085232</c:v>
                </c:pt>
                <c:pt idx="4">
                  <c:v>9.8599654087164765</c:v>
                </c:pt>
                <c:pt idx="5">
                  <c:v>10.198535533683305</c:v>
                </c:pt>
                <c:pt idx="6">
                  <c:v>10.647786962488226</c:v>
                </c:pt>
                <c:pt idx="7">
                  <c:v>10.911247796317225</c:v>
                </c:pt>
                <c:pt idx="8">
                  <c:v>11.200995374483202</c:v>
                </c:pt>
                <c:pt idx="9">
                  <c:v>11.439833951743573</c:v>
                </c:pt>
                <c:pt idx="10">
                  <c:v>11.567938861727868</c:v>
                </c:pt>
                <c:pt idx="11">
                  <c:v>11.639405945350934</c:v>
                </c:pt>
                <c:pt idx="12">
                  <c:v>11.658599397729642</c:v>
                </c:pt>
                <c:pt idx="13">
                  <c:v>11.768821848289068</c:v>
                </c:pt>
                <c:pt idx="14">
                  <c:v>11.880001257315476</c:v>
                </c:pt>
                <c:pt idx="15">
                  <c:v>11.837902181120864</c:v>
                </c:pt>
                <c:pt idx="16">
                  <c:v>11.813078926478937</c:v>
                </c:pt>
                <c:pt idx="17">
                  <c:v>11.66270740820794</c:v>
                </c:pt>
                <c:pt idx="18">
                  <c:v>11.63462638402426</c:v>
                </c:pt>
                <c:pt idx="19">
                  <c:v>11.617712246648049</c:v>
                </c:pt>
                <c:pt idx="20">
                  <c:v>11.648126062583209</c:v>
                </c:pt>
                <c:pt idx="21">
                  <c:v>11.635708962388392</c:v>
                </c:pt>
                <c:pt idx="22">
                  <c:v>11.619040806628412</c:v>
                </c:pt>
                <c:pt idx="23">
                  <c:v>11.520299982064429</c:v>
                </c:pt>
                <c:pt idx="24">
                  <c:v>11.575002473713948</c:v>
                </c:pt>
                <c:pt idx="25">
                  <c:v>11.545148599969068</c:v>
                </c:pt>
                <c:pt idx="26">
                  <c:v>11.565269391562815</c:v>
                </c:pt>
                <c:pt idx="27">
                  <c:v>11.489976589668839</c:v>
                </c:pt>
                <c:pt idx="28">
                  <c:v>11.52938024442971</c:v>
                </c:pt>
                <c:pt idx="29">
                  <c:v>11.506830396591505</c:v>
                </c:pt>
                <c:pt idx="30">
                  <c:v>11.451842222797893</c:v>
                </c:pt>
                <c:pt idx="31">
                  <c:v>11.462504414610741</c:v>
                </c:pt>
                <c:pt idx="32">
                  <c:v>11.464334197778459</c:v>
                </c:pt>
                <c:pt idx="33">
                  <c:v>11.368634727296101</c:v>
                </c:pt>
                <c:pt idx="34">
                  <c:v>11.320911844639415</c:v>
                </c:pt>
                <c:pt idx="35">
                  <c:v>11.298744466383571</c:v>
                </c:pt>
                <c:pt idx="36">
                  <c:v>11.250918934313425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F-45E5-AF8B-4E3BEC88A24C}"/>
            </c:ext>
          </c:extLst>
        </c:ser>
        <c:ser>
          <c:idx val="1"/>
          <c:order val="1"/>
          <c:tx>
            <c:v>Real_time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DI_AJ_B3_TW!$A$2:$A$38</c:f>
              <c:strCache>
                <c:ptCount val="37"/>
                <c:pt idx="0">
                  <c:v>Z21</c:v>
                </c:pt>
                <c:pt idx="1">
                  <c:v>F22</c:v>
                </c:pt>
                <c:pt idx="2">
                  <c:v>G22</c:v>
                </c:pt>
                <c:pt idx="3">
                  <c:v>H22</c:v>
                </c:pt>
                <c:pt idx="4">
                  <c:v>J22</c:v>
                </c:pt>
                <c:pt idx="5">
                  <c:v>K22</c:v>
                </c:pt>
                <c:pt idx="6">
                  <c:v>M22</c:v>
                </c:pt>
                <c:pt idx="7">
                  <c:v>N22</c:v>
                </c:pt>
                <c:pt idx="8">
                  <c:v>Q22</c:v>
                </c:pt>
                <c:pt idx="9">
                  <c:v>U22</c:v>
                </c:pt>
                <c:pt idx="10">
                  <c:v>V22</c:v>
                </c:pt>
                <c:pt idx="11">
                  <c:v>X22</c:v>
                </c:pt>
                <c:pt idx="12">
                  <c:v>Z22</c:v>
                </c:pt>
                <c:pt idx="13">
                  <c:v>F23</c:v>
                </c:pt>
                <c:pt idx="14">
                  <c:v>J23</c:v>
                </c:pt>
                <c:pt idx="15">
                  <c:v>N23</c:v>
                </c:pt>
                <c:pt idx="16">
                  <c:v>V23</c:v>
                </c:pt>
                <c:pt idx="17">
                  <c:v>F24</c:v>
                </c:pt>
                <c:pt idx="18">
                  <c:v>J24</c:v>
                </c:pt>
                <c:pt idx="19">
                  <c:v>N24</c:v>
                </c:pt>
                <c:pt idx="20">
                  <c:v>V24</c:v>
                </c:pt>
                <c:pt idx="21">
                  <c:v>F25</c:v>
                </c:pt>
                <c:pt idx="22">
                  <c:v>J25</c:v>
                </c:pt>
                <c:pt idx="23">
                  <c:v>N25</c:v>
                </c:pt>
                <c:pt idx="24">
                  <c:v>V25</c:v>
                </c:pt>
                <c:pt idx="25">
                  <c:v>F26</c:v>
                </c:pt>
                <c:pt idx="26">
                  <c:v>J26</c:v>
                </c:pt>
                <c:pt idx="27">
                  <c:v>N26</c:v>
                </c:pt>
                <c:pt idx="28">
                  <c:v>V26</c:v>
                </c:pt>
                <c:pt idx="29">
                  <c:v>F27</c:v>
                </c:pt>
                <c:pt idx="30">
                  <c:v>F28</c:v>
                </c:pt>
                <c:pt idx="31">
                  <c:v>F29</c:v>
                </c:pt>
                <c:pt idx="32">
                  <c:v>F30</c:v>
                </c:pt>
                <c:pt idx="33">
                  <c:v>F31</c:v>
                </c:pt>
                <c:pt idx="34">
                  <c:v>F33</c:v>
                </c:pt>
                <c:pt idx="35">
                  <c:v>F35</c:v>
                </c:pt>
                <c:pt idx="36">
                  <c:v>F36</c:v>
                </c:pt>
              </c:strCache>
            </c:strRef>
          </c:cat>
          <c:val>
            <c:numRef>
              <c:f>DI_AJ_B3_TW!$G$2:$G$38</c:f>
              <c:numCache>
                <c:formatCode>#,##0.00</c:formatCode>
                <c:ptCount val="37"/>
                <c:pt idx="0">
                  <c:v>7.6539999999999999</c:v>
                </c:pt>
                <c:pt idx="1">
                  <c:v>8.5759999999999987</c:v>
                </c:pt>
                <c:pt idx="2">
                  <c:v>8.91</c:v>
                </c:pt>
                <c:pt idx="3">
                  <c:v>9.4700000000000006</c:v>
                </c:pt>
                <c:pt idx="4">
                  <c:v>10.039999999999997</c:v>
                </c:pt>
                <c:pt idx="5">
                  <c:v>10.555</c:v>
                </c:pt>
                <c:pt idx="6">
                  <c:v>10.950000000000001</c:v>
                </c:pt>
                <c:pt idx="7">
                  <c:v>11.194999999999997</c:v>
                </c:pt>
                <c:pt idx="8">
                  <c:v>11.46</c:v>
                </c:pt>
                <c:pt idx="9">
                  <c:v>11.72</c:v>
                </c:pt>
                <c:pt idx="10">
                  <c:v>11.79</c:v>
                </c:pt>
                <c:pt idx="11">
                  <c:v>11.9</c:v>
                </c:pt>
                <c:pt idx="12">
                  <c:v>11.945</c:v>
                </c:pt>
                <c:pt idx="13">
                  <c:v>12.009999999999986</c:v>
                </c:pt>
                <c:pt idx="14">
                  <c:v>12.099999999999998</c:v>
                </c:pt>
                <c:pt idx="15">
                  <c:v>12.119999999999994</c:v>
                </c:pt>
                <c:pt idx="16">
                  <c:v>12.055000000000005</c:v>
                </c:pt>
                <c:pt idx="17">
                  <c:v>11.974999999999993</c:v>
                </c:pt>
                <c:pt idx="18">
                  <c:v>11.975000000000001</c:v>
                </c:pt>
                <c:pt idx="19">
                  <c:v>11.929999999999993</c:v>
                </c:pt>
                <c:pt idx="20">
                  <c:v>11.93</c:v>
                </c:pt>
                <c:pt idx="21">
                  <c:v>11.88</c:v>
                </c:pt>
                <c:pt idx="22">
                  <c:v>11.86</c:v>
                </c:pt>
                <c:pt idx="23">
                  <c:v>11.87</c:v>
                </c:pt>
                <c:pt idx="24">
                  <c:v>11.95</c:v>
                </c:pt>
                <c:pt idx="25">
                  <c:v>11.790000000000001</c:v>
                </c:pt>
                <c:pt idx="26">
                  <c:v>11.75</c:v>
                </c:pt>
                <c:pt idx="27">
                  <c:v>11.92</c:v>
                </c:pt>
                <c:pt idx="28">
                  <c:v>11.87</c:v>
                </c:pt>
                <c:pt idx="29">
                  <c:v>11.780000000000001</c:v>
                </c:pt>
                <c:pt idx="30">
                  <c:v>11.780000000000001</c:v>
                </c:pt>
                <c:pt idx="31">
                  <c:v>11.77</c:v>
                </c:pt>
                <c:pt idx="32">
                  <c:v>11.84</c:v>
                </c:pt>
                <c:pt idx="33">
                  <c:v>11.700000000000001</c:v>
                </c:pt>
                <c:pt idx="34">
                  <c:v>11.77</c:v>
                </c:pt>
                <c:pt idx="35">
                  <c:v>11.71</c:v>
                </c:pt>
                <c:pt idx="36">
                  <c:v>11.98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F-45E5-AF8B-4E3BEC88A24C}"/>
            </c:ext>
          </c:extLst>
        </c:ser>
        <c:ser>
          <c:idx val="4"/>
          <c:order val="2"/>
          <c:tx>
            <c:strRef>
              <c:f>DI_AJ_B3_TW!$E$1</c:f>
              <c:strCache>
                <c:ptCount val="1"/>
                <c:pt idx="0">
                  <c:v>Forward</c:v>
                </c:pt>
              </c:strCache>
            </c:strRef>
          </c:tx>
          <c:spPr>
            <a:ln w="952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DI_AJ_B3_TW!$A$2:$A$38</c:f>
              <c:strCache>
                <c:ptCount val="37"/>
                <c:pt idx="0">
                  <c:v>Z21</c:v>
                </c:pt>
                <c:pt idx="1">
                  <c:v>F22</c:v>
                </c:pt>
                <c:pt idx="2">
                  <c:v>G22</c:v>
                </c:pt>
                <c:pt idx="3">
                  <c:v>H22</c:v>
                </c:pt>
                <c:pt idx="4">
                  <c:v>J22</c:v>
                </c:pt>
                <c:pt idx="5">
                  <c:v>K22</c:v>
                </c:pt>
                <c:pt idx="6">
                  <c:v>M22</c:v>
                </c:pt>
                <c:pt idx="7">
                  <c:v>N22</c:v>
                </c:pt>
                <c:pt idx="8">
                  <c:v>Q22</c:v>
                </c:pt>
                <c:pt idx="9">
                  <c:v>U22</c:v>
                </c:pt>
                <c:pt idx="10">
                  <c:v>V22</c:v>
                </c:pt>
                <c:pt idx="11">
                  <c:v>X22</c:v>
                </c:pt>
                <c:pt idx="12">
                  <c:v>Z22</c:v>
                </c:pt>
                <c:pt idx="13">
                  <c:v>F23</c:v>
                </c:pt>
                <c:pt idx="14">
                  <c:v>J23</c:v>
                </c:pt>
                <c:pt idx="15">
                  <c:v>N23</c:v>
                </c:pt>
                <c:pt idx="16">
                  <c:v>V23</c:v>
                </c:pt>
                <c:pt idx="17">
                  <c:v>F24</c:v>
                </c:pt>
                <c:pt idx="18">
                  <c:v>J24</c:v>
                </c:pt>
                <c:pt idx="19">
                  <c:v>N24</c:v>
                </c:pt>
                <c:pt idx="20">
                  <c:v>V24</c:v>
                </c:pt>
                <c:pt idx="21">
                  <c:v>F25</c:v>
                </c:pt>
                <c:pt idx="22">
                  <c:v>J25</c:v>
                </c:pt>
                <c:pt idx="23">
                  <c:v>N25</c:v>
                </c:pt>
                <c:pt idx="24">
                  <c:v>V25</c:v>
                </c:pt>
                <c:pt idx="25">
                  <c:v>F26</c:v>
                </c:pt>
                <c:pt idx="26">
                  <c:v>J26</c:v>
                </c:pt>
                <c:pt idx="27">
                  <c:v>N26</c:v>
                </c:pt>
                <c:pt idx="28">
                  <c:v>V26</c:v>
                </c:pt>
                <c:pt idx="29">
                  <c:v>F27</c:v>
                </c:pt>
                <c:pt idx="30">
                  <c:v>F28</c:v>
                </c:pt>
                <c:pt idx="31">
                  <c:v>F29</c:v>
                </c:pt>
                <c:pt idx="32">
                  <c:v>F30</c:v>
                </c:pt>
                <c:pt idx="33">
                  <c:v>F31</c:v>
                </c:pt>
                <c:pt idx="34">
                  <c:v>F33</c:v>
                </c:pt>
                <c:pt idx="35">
                  <c:v>F35</c:v>
                </c:pt>
                <c:pt idx="36">
                  <c:v>F36</c:v>
                </c:pt>
              </c:strCache>
            </c:strRef>
          </c:cat>
          <c:val>
            <c:numRef>
              <c:f>DI_AJ_B3_TW!$E$2:$E$38</c:f>
              <c:numCache>
                <c:formatCode>#,##0.00</c:formatCode>
                <c:ptCount val="37"/>
                <c:pt idx="0">
                  <c:v>8.9389283914220528</c:v>
                </c:pt>
                <c:pt idx="1">
                  <c:v>9.4209291206099444</c:v>
                </c:pt>
                <c:pt idx="2">
                  <c:v>10.896170844860166</c:v>
                </c:pt>
                <c:pt idx="3">
                  <c:v>11.979143460809038</c:v>
                </c:pt>
                <c:pt idx="4">
                  <c:v>12.940151164867885</c:v>
                </c:pt>
                <c:pt idx="5">
                  <c:v>13.074514639853806</c:v>
                </c:pt>
                <c:pt idx="6">
                  <c:v>12.755511113894258</c:v>
                </c:pt>
                <c:pt idx="7">
                  <c:v>13.512759594381629</c:v>
                </c:pt>
                <c:pt idx="8">
                  <c:v>13.798894523104476</c:v>
                </c:pt>
                <c:pt idx="9">
                  <c:v>12.444384874669323</c:v>
                </c:pt>
                <c:pt idx="10">
                  <c:v>13.095978516649787</c:v>
                </c:pt>
                <c:pt idx="11">
                  <c:v>12.453526252896463</c:v>
                </c:pt>
                <c:pt idx="12">
                  <c:v>12.81080791447835</c:v>
                </c:pt>
                <c:pt idx="13">
                  <c:v>12.505200645745497</c:v>
                </c:pt>
                <c:pt idx="14">
                  <c:v>12.229909788599658</c:v>
                </c:pt>
                <c:pt idx="15">
                  <c:v>11.633915519162885</c:v>
                </c:pt>
                <c:pt idx="16">
                  <c:v>11.386459862186227</c:v>
                </c:pt>
                <c:pt idx="17">
                  <c:v>11.975000000000001</c:v>
                </c:pt>
                <c:pt idx="18">
                  <c:v>11.50374569868562</c:v>
                </c:pt>
                <c:pt idx="19">
                  <c:v>11.929999999999996</c:v>
                </c:pt>
                <c:pt idx="20">
                  <c:v>11.323305358969726</c:v>
                </c:pt>
                <c:pt idx="21">
                  <c:v>11.601591903432462</c:v>
                </c:pt>
                <c:pt idx="22">
                  <c:v>12.005164549798963</c:v>
                </c:pt>
                <c:pt idx="23">
                  <c:v>13.099298285606832</c:v>
                </c:pt>
                <c:pt idx="24">
                  <c:v>9.4079162390732218</c:v>
                </c:pt>
                <c:pt idx="25">
                  <c:v>11.069030908492582</c:v>
                </c:pt>
                <c:pt idx="26">
                  <c:v>14.94124728370625</c:v>
                </c:pt>
                <c:pt idx="27">
                  <c:v>10.961789268285838</c:v>
                </c:pt>
                <c:pt idx="28">
                  <c:v>10.087658030906343</c:v>
                </c:pt>
                <c:pt idx="29">
                  <c:v>11.77999999999999</c:v>
                </c:pt>
                <c:pt idx="30">
                  <c:v>11.708831741445437</c:v>
                </c:pt>
                <c:pt idx="31">
                  <c:v>12.339582678750173</c:v>
                </c:pt>
                <c:pt idx="32">
                  <c:v>10.569839592878694</c:v>
                </c:pt>
                <c:pt idx="33">
                  <c:v>12.089713465151508</c:v>
                </c:pt>
                <c:pt idx="34">
                  <c:v>11.376385417222101</c:v>
                </c:pt>
                <c:pt idx="35">
                  <c:v>15.582029968435386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EF-45E5-AF8B-4E3BEC88A24C}"/>
            </c:ext>
          </c:extLst>
        </c:ser>
        <c:ser>
          <c:idx val="2"/>
          <c:order val="3"/>
          <c:tx>
            <c:strRef>
              <c:f>DI_AJ_B3_TW!$H$1</c:f>
              <c:strCache>
                <c:ptCount val="1"/>
                <c:pt idx="0">
                  <c:v>Taxa TW Compra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DI_AJ_B3_TW!$H$2:$H$38</c:f>
              <c:numCache>
                <c:formatCode>#,##0.00</c:formatCode>
                <c:ptCount val="37"/>
                <c:pt idx="0">
                  <c:v>7.7539999999999996</c:v>
                </c:pt>
                <c:pt idx="1">
                  <c:v>8.6759999999999984</c:v>
                </c:pt>
                <c:pt idx="2">
                  <c:v>9.01</c:v>
                </c:pt>
                <c:pt idx="3">
                  <c:v>9.57</c:v>
                </c:pt>
                <c:pt idx="4">
                  <c:v>10.139999999999997</c:v>
                </c:pt>
                <c:pt idx="5">
                  <c:v>10.654999999999999</c:v>
                </c:pt>
                <c:pt idx="6">
                  <c:v>11.05</c:v>
                </c:pt>
                <c:pt idx="7">
                  <c:v>11.294999999999996</c:v>
                </c:pt>
                <c:pt idx="8">
                  <c:v>11.56</c:v>
                </c:pt>
                <c:pt idx="9">
                  <c:v>11.82</c:v>
                </c:pt>
                <c:pt idx="10">
                  <c:v>11.889999999999999</c:v>
                </c:pt>
                <c:pt idx="11">
                  <c:v>12</c:v>
                </c:pt>
                <c:pt idx="12">
                  <c:v>12.045</c:v>
                </c:pt>
                <c:pt idx="13">
                  <c:v>12.109999999999985</c:v>
                </c:pt>
                <c:pt idx="14">
                  <c:v>12.199999999999998</c:v>
                </c:pt>
                <c:pt idx="15">
                  <c:v>12.219999999999994</c:v>
                </c:pt>
                <c:pt idx="16">
                  <c:v>12.155000000000005</c:v>
                </c:pt>
                <c:pt idx="17">
                  <c:v>12.074999999999992</c:v>
                </c:pt>
                <c:pt idx="18">
                  <c:v>12.075000000000001</c:v>
                </c:pt>
                <c:pt idx="19">
                  <c:v>12.029999999999992</c:v>
                </c:pt>
                <c:pt idx="20">
                  <c:v>12.03</c:v>
                </c:pt>
                <c:pt idx="21">
                  <c:v>11.98</c:v>
                </c:pt>
                <c:pt idx="22">
                  <c:v>11.959999999999999</c:v>
                </c:pt>
                <c:pt idx="23">
                  <c:v>11.969999999999999</c:v>
                </c:pt>
                <c:pt idx="24">
                  <c:v>12.049999999999999</c:v>
                </c:pt>
                <c:pt idx="25">
                  <c:v>11.89</c:v>
                </c:pt>
                <c:pt idx="26">
                  <c:v>11.85</c:v>
                </c:pt>
                <c:pt idx="27">
                  <c:v>12.02</c:v>
                </c:pt>
                <c:pt idx="28">
                  <c:v>11.969999999999999</c:v>
                </c:pt>
                <c:pt idx="29">
                  <c:v>11.88</c:v>
                </c:pt>
                <c:pt idx="30">
                  <c:v>11.88</c:v>
                </c:pt>
                <c:pt idx="31">
                  <c:v>11.87</c:v>
                </c:pt>
                <c:pt idx="32">
                  <c:v>11.94</c:v>
                </c:pt>
                <c:pt idx="33">
                  <c:v>11.8</c:v>
                </c:pt>
                <c:pt idx="34">
                  <c:v>11.87</c:v>
                </c:pt>
                <c:pt idx="35">
                  <c:v>11.81</c:v>
                </c:pt>
                <c:pt idx="36">
                  <c:v>12.08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EF-45E5-AF8B-4E3BEC88A24C}"/>
            </c:ext>
          </c:extLst>
        </c:ser>
        <c:ser>
          <c:idx val="3"/>
          <c:order val="4"/>
          <c:tx>
            <c:strRef>
              <c:f>DI_AJ_B3_TW!$I$1</c:f>
              <c:strCache>
                <c:ptCount val="1"/>
                <c:pt idx="0">
                  <c:v>Taxa TW Venda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DI_AJ_B3_TW!$I$2:$I$38</c:f>
              <c:numCache>
                <c:formatCode>#,##0.00</c:formatCode>
                <c:ptCount val="37"/>
                <c:pt idx="0">
                  <c:v>7.5540000000000003</c:v>
                </c:pt>
                <c:pt idx="1">
                  <c:v>8.4759999999999991</c:v>
                </c:pt>
                <c:pt idx="2">
                  <c:v>8.81</c:v>
                </c:pt>
                <c:pt idx="3">
                  <c:v>9.370000000000001</c:v>
                </c:pt>
                <c:pt idx="4">
                  <c:v>9.9399999999999977</c:v>
                </c:pt>
                <c:pt idx="5">
                  <c:v>10.455</c:v>
                </c:pt>
                <c:pt idx="6">
                  <c:v>10.850000000000001</c:v>
                </c:pt>
                <c:pt idx="7">
                  <c:v>11.094999999999997</c:v>
                </c:pt>
                <c:pt idx="8">
                  <c:v>11.360000000000001</c:v>
                </c:pt>
                <c:pt idx="9">
                  <c:v>11.620000000000001</c:v>
                </c:pt>
                <c:pt idx="10">
                  <c:v>11.69</c:v>
                </c:pt>
                <c:pt idx="11">
                  <c:v>11.8</c:v>
                </c:pt>
                <c:pt idx="12">
                  <c:v>11.845000000000001</c:v>
                </c:pt>
                <c:pt idx="13">
                  <c:v>11.909999999999986</c:v>
                </c:pt>
                <c:pt idx="14">
                  <c:v>11.999999999999998</c:v>
                </c:pt>
                <c:pt idx="15">
                  <c:v>12.019999999999994</c:v>
                </c:pt>
                <c:pt idx="16">
                  <c:v>11.955000000000005</c:v>
                </c:pt>
                <c:pt idx="17">
                  <c:v>11.874999999999993</c:v>
                </c:pt>
                <c:pt idx="18">
                  <c:v>11.875000000000002</c:v>
                </c:pt>
                <c:pt idx="19">
                  <c:v>11.829999999999993</c:v>
                </c:pt>
                <c:pt idx="20">
                  <c:v>11.83</c:v>
                </c:pt>
                <c:pt idx="21">
                  <c:v>11.780000000000001</c:v>
                </c:pt>
                <c:pt idx="22">
                  <c:v>11.76</c:v>
                </c:pt>
                <c:pt idx="23">
                  <c:v>11.77</c:v>
                </c:pt>
                <c:pt idx="24">
                  <c:v>11.85</c:v>
                </c:pt>
                <c:pt idx="25">
                  <c:v>11.690000000000001</c:v>
                </c:pt>
                <c:pt idx="26">
                  <c:v>11.65</c:v>
                </c:pt>
                <c:pt idx="27">
                  <c:v>11.82</c:v>
                </c:pt>
                <c:pt idx="28">
                  <c:v>11.77</c:v>
                </c:pt>
                <c:pt idx="29">
                  <c:v>11.680000000000001</c:v>
                </c:pt>
                <c:pt idx="30">
                  <c:v>11.680000000000001</c:v>
                </c:pt>
                <c:pt idx="31">
                  <c:v>11.67</c:v>
                </c:pt>
                <c:pt idx="32">
                  <c:v>11.74</c:v>
                </c:pt>
                <c:pt idx="33">
                  <c:v>11.600000000000001</c:v>
                </c:pt>
                <c:pt idx="34">
                  <c:v>11.67</c:v>
                </c:pt>
                <c:pt idx="35">
                  <c:v>11.610000000000001</c:v>
                </c:pt>
                <c:pt idx="36">
                  <c:v>11.88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EF-45E5-AF8B-4E3BEC88A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379279"/>
        <c:axId val="1906379695"/>
      </c:lineChart>
      <c:catAx>
        <c:axId val="190637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6379695"/>
        <c:crosses val="autoZero"/>
        <c:auto val="1"/>
        <c:lblAlgn val="ctr"/>
        <c:lblOffset val="100"/>
        <c:noMultiLvlLbl val="0"/>
      </c:catAx>
      <c:valAx>
        <c:axId val="1906379695"/>
        <c:scaling>
          <c:orientation val="minMax"/>
          <c:max val="14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6379279"/>
        <c:crosses val="autoZero"/>
        <c:crossBetween val="between"/>
        <c:minorUnit val="0.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79872787568254"/>
          <c:y val="0.62630147038071859"/>
          <c:w val="0.16829876640105645"/>
          <c:h val="0.201592860537989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446316</xdr:colOff>
      <xdr:row>2</xdr:row>
      <xdr:rowOff>154911</xdr:rowOff>
    </xdr:from>
    <xdr:to>
      <xdr:col>23</xdr:col>
      <xdr:colOff>570455</xdr:colOff>
      <xdr:row>22</xdr:row>
      <xdr:rowOff>124192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D562B2-9671-424B-9F5F-1FCC7C995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54428</xdr:colOff>
      <xdr:row>2</xdr:row>
      <xdr:rowOff>73268</xdr:rowOff>
    </xdr:from>
    <xdr:to>
      <xdr:col>30</xdr:col>
      <xdr:colOff>203062</xdr:colOff>
      <xdr:row>34</xdr:row>
      <xdr:rowOff>48986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B57594-B8BD-431A-B4CF-B35033604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DI1F22.12M" advise="1">
        <values>
          <value>
            <val>163.87692307692302</val>
          </value>
        </values>
      </ddeItem>
      <ddeItem name="DI1F22.130" advise="1">
        <values>
          <value t="str">
            <val>8,534</val>
          </value>
        </values>
      </ddeItem>
      <ddeItem name="DI1F22.131" advise="1">
        <values>
          <value t="str">
            <val>8,455</val>
          </value>
        </values>
      </ddeItem>
      <ddeItem name="DI1F22.3M" advise="1">
        <values>
          <value>
            <val>27.429420505200568</val>
          </value>
        </values>
      </ddeItem>
      <ddeItem name="DI1F22.4" advise="1">
        <values>
          <value t="str">
            <val>31.696,727</val>
          </value>
        </values>
      </ddeItem>
      <ddeItem name="DI1F22.67" advise="1">
        <values>
          <value t="str">
            <val>8,596</val>
          </value>
        </values>
      </ddeItem>
      <ddeItem name="DI1F22.6M" advise="1">
        <values>
          <value>
            <val>71.519999999999968</val>
          </value>
        </values>
      </ddeItem>
      <ddeItem name="DI1F22.ABE" advise="1">
        <values>
          <value>
            <val>8.6159999999999997</val>
          </value>
        </values>
      </ddeItem>
      <ddeItem name="DI1F22.AJA" advise="1">
        <values>
          <value>
            <val>8.57</val>
          </value>
        </values>
      </ddeItem>
      <ddeItem name="DI1F22.AJU" advise="1">
        <values>
          <value>
            <val>0</val>
          </value>
        </values>
      </ddeItem>
      <ddeItem name="DI1F22.ANO" advise="1">
        <values>
          <value>
            <val>199.86013986013978</val>
          </value>
        </values>
      </ddeItem>
      <ddeItem name="DI1F22.DAT" advise="1">
        <values>
          <value t="str">
            <val>19/11/2021</val>
          </value>
        </values>
      </ddeItem>
      <ddeItem name="DI1F22.FEC" advise="1">
        <values>
          <value>
            <val>8.57</val>
          </value>
        </values>
      </ddeItem>
      <ddeItem name="DI1F22.HOR" advise="1">
        <values>
          <value t="str">
            <val>11:05:13</val>
          </value>
        </values>
      </ddeItem>
      <ddeItem name="DI1F22.MAX" advise="1">
        <values>
          <value>
            <val>8.6159999999999997</val>
          </value>
        </values>
      </ddeItem>
      <ddeItem name="DI1F22.MES" advise="1">
        <values>
          <value>
            <val>2.5346724055475605</val>
          </value>
        </values>
      </ddeItem>
      <ddeItem name="DI1F22.MIN" advise="1">
        <values>
          <value>
            <val>8.5739999999999981</val>
          </value>
        </values>
      </ddeItem>
      <ddeItem name="DI1F22.NEG" advise="1">
        <values>
          <value>
            <val>276</val>
          </value>
        </values>
      </ddeItem>
      <ddeItem name="DI1F22.QTT" advise="1">
        <values>
          <value>
            <val>36035</val>
          </value>
        </values>
      </ddeItem>
      <ddeItem name="DI1F22.SEM" advise="1">
        <values>
          <value>
            <val>1.2275731822473726</val>
          </value>
        </values>
      </ddeItem>
      <ddeItem name="DI1F22.SEMES" advise="1">
        <values>
          <value>
            <val>51.118942731277492</val>
          </value>
        </values>
      </ddeItem>
      <ddeItem name="DI1F22.TRIM" advise="1">
        <values>
          <value>
            <val>19.111111111111089</val>
          </value>
        </values>
      </ddeItem>
      <ddeItem name="DI1F22.ULT" advise="1">
        <values>
          <value>
            <val>8.5759999999999987</val>
          </value>
        </values>
      </ddeItem>
      <ddeItem name="DI1F22.VAR" advise="1">
        <values>
          <value>
            <val>7.001166861142849E-2</val>
          </value>
        </values>
      </ddeItem>
      <ddeItem name="DI1F22.VEN" advise="1">
        <values>
          <value t="str">
            <val>03/01/2022</val>
          </value>
        </values>
      </ddeItem>
      <ddeItem name="DI1F22.VOL" advise="1">
        <values>
          <value>
            <val>3567181638.4499998</val>
          </value>
        </values>
      </ddeItem>
      <ddeItem name="DI1F23.12M" advise="1">
        <values>
          <value>
            <val>147.62886597938112</val>
          </value>
        </values>
      </ddeItem>
      <ddeItem name="DI1F23.130" advise="1">
        <values>
          <value t="str">
            <val>12,044</val>
          </value>
        </values>
      </ddeItem>
      <ddeItem name="DI1F23.131" advise="1">
        <values>
          <value t="str">
            <val>12,119</val>
          </value>
        </values>
      </ddeItem>
      <ddeItem name="DI1F23.3M" advise="1">
        <values>
          <value>
            <val>41.46054181389853</val>
          </value>
        </values>
      </ddeItem>
      <ddeItem name="DI1F23.4" advise="1">
        <values>
          <value t="str">
            <val>23.963,349</val>
          </value>
        </values>
      </ddeItem>
      <ddeItem name="DI1F23.67" advise="1">
        <values>
          <value t="str">
            <val>12,047</val>
          </value>
        </values>
      </ddeItem>
      <ddeItem name="DI1F23.6M" advise="1">
        <values>
          <value>
            <val>75.713240673006354</val>
          </value>
        </values>
      </ddeItem>
      <ddeItem name="DI1F23.ABE" advise="1">
        <values>
          <value>
            <val>12.065</val>
          </value>
        </values>
      </ddeItem>
      <ddeItem name="DI1F23.AJA" advise="1">
        <values>
          <value>
            <val>12.165000000000001</val>
          </value>
        </values>
      </ddeItem>
      <ddeItem name="DI1F23.AJU" advise="1">
        <values>
          <value>
            <val>0</val>
          </value>
        </values>
      </ddeItem>
      <ddeItem name="DI1F23.ANO" advise="1">
        <values>
          <value>
            <val>186.63484486873472</val>
          </value>
        </values>
      </ddeItem>
      <ddeItem name="DI1F23.DAT" advise="1">
        <values>
          <value t="str">
            <val>19/11/2021</val>
          </value>
        </values>
      </ddeItem>
      <ddeItem name="DI1F23.FEC" advise="1">
        <values>
          <value>
            <val>12.165000000000001</val>
          </value>
        </values>
      </ddeItem>
      <ddeItem name="DI1F23.HOR" advise="1">
        <values>
          <value t="str">
            <val>11:05:53</val>
          </value>
        </values>
      </ddeItem>
      <ddeItem name="DI1F23.MAX" advise="1">
        <values>
          <value>
            <val>12.115</val>
          </value>
        </values>
      </ddeItem>
      <ddeItem name="DI1F23.MES" advise="1">
        <values>
          <value>
            <val>-0.98928276999188125</val>
          </value>
        </values>
      </ddeItem>
      <ddeItem name="DI1F23.MIN" advise="1">
        <values>
          <value>
            <val>11.999999999999993</val>
          </value>
        </values>
      </ddeItem>
      <ddeItem name="DI1F23.NEG" advise="1">
        <values>
          <value>
            <val>10732</val>
          </value>
        </values>
      </ddeItem>
      <ddeItem name="DI1F23.QTT" advise="1">
        <values>
          <value>
            <val>207400</val>
          </value>
        </values>
      </ddeItem>
      <ddeItem name="DI1F23.SEM" advise="1">
        <values>
          <value>
            <val>0.37609694943572031</val>
          </value>
        </values>
      </ddeItem>
      <ddeItem name="DI1F23.SEMES" advise="1">
        <values>
          <value>
            <val>69.872701555869668</val>
          </value>
        </values>
      </ddeItem>
      <ddeItem name="DI1F23.TRIM" advise="1">
        <values>
          <value>
            <val>30.543478260869396</val>
          </value>
        </values>
      </ddeItem>
      <ddeItem name="DI1F23.ULT" advise="1">
        <values>
          <value>
            <val>12.009999999999986</val>
          </value>
        </values>
      </ddeItem>
      <ddeItem name="DI1F23.VAR" advise="1">
        <values>
          <value>
            <val>-1.2741471434444378</val>
          </value>
        </values>
      </ddeItem>
      <ddeItem name="DI1F23.VEN" advise="1">
        <values>
          <value t="str">
            <val>02/01/2023</val>
          </value>
        </values>
      </ddeItem>
      <ddeItem name="DI1F23.VOL" advise="1">
        <values>
          <value>
            <val>18262194505.399944</val>
          </value>
        </values>
      </ddeItem>
      <ddeItem name="DI1F24.12M" advise="1">
        <values>
          <value>
            <val>100.2508361204012</val>
          </value>
        </values>
      </ddeItem>
      <ddeItem name="DI1F24.130" advise="1">
        <values>
          <value t="str">
            <val>12,027</val>
          </value>
        </values>
      </ddeItem>
      <ddeItem name="DI1F24.131" advise="1">
        <values>
          <value t="str">
            <val>12,103</val>
          </value>
        </values>
      </ddeItem>
      <ddeItem name="DI1F24.3M" advise="1">
        <values>
          <value>
            <val>28.14339218833592</val>
          </value>
        </values>
      </ddeItem>
      <ddeItem name="DI1F24.4" advise="1">
        <values>
          <value t="str">
            <val>8.061,153</val>
          </value>
        </values>
      </ddeItem>
      <ddeItem name="DI1F24.67" advise="1">
        <values>
          <value t="str">
            <val>12,020</val>
          </value>
        </values>
      </ddeItem>
      <ddeItem name="DI1F24.6M" advise="1">
        <values>
          <value>
            <val>53.035143769967931</val>
          </value>
        </values>
      </ddeItem>
      <ddeItem name="DI1F24.ABE" advise="1">
        <values>
          <value>
            <val>12.04</val>
          </value>
        </values>
      </ddeItem>
      <ddeItem name="DI1F24.AJA" advise="1">
        <values>
          <value>
            <val>12.15</val>
          </value>
        </values>
      </ddeItem>
      <ddeItem name="DI1F24.AJU" advise="1">
        <values>
          <value>
            <val>0</val>
          </value>
        </values>
      </ddeItem>
      <ddeItem name="DI1F24.ANO" advise="1">
        <values>
          <value>
            <val>135.72834645669275</val>
          </value>
        </values>
      </ddeItem>
      <ddeItem name="DI1F24.DAT" advise="1">
        <values>
          <value t="str">
            <val>19/11/2021</val>
          </value>
        </values>
      </ddeItem>
      <ddeItem name="DI1F24.FEC" advise="1">
        <values>
          <value>
            <val>12.15</val>
          </value>
        </values>
      </ddeItem>
      <ddeItem name="DI1F24.HOR" advise="1">
        <values>
          <value t="str">
            <val>11:05:58</val>
          </value>
        </values>
      </ddeItem>
      <ddeItem name="DI1F24.MAX" advise="1">
        <values>
          <value>
            <val>12.1</val>
          </value>
        </values>
      </ddeItem>
      <ddeItem name="DI1F24.MES" advise="1">
        <values>
          <value>
            <val>-2.085036794767031</val>
          </value>
        </values>
      </ddeItem>
      <ddeItem name="DI1F24.MIN" advise="1">
        <values>
          <value>
            <val>11.964999999999993</val>
          </value>
        </values>
      </ddeItem>
      <ddeItem name="DI1F24.NEG" advise="1">
        <values>
          <value>
            <val>7762</val>
          </value>
        </values>
      </ddeItem>
      <ddeItem name="DI1F24.QTT" advise="1">
        <values>
          <value>
            <val>90660</val>
          </value>
        </values>
      </ddeItem>
      <ddeItem name="DI1F24.SEM" advise="1">
        <values>
          <value>
            <val>0.79966329966323024</val>
          </value>
        </values>
      </ddeItem>
      <ddeItem name="DI1F24.SEMES" advise="1">
        <values>
          <value>
            <val>55.620532813515169</val>
          </value>
        </values>
      </ddeItem>
      <ddeItem name="DI1F24.TRIM" advise="1">
        <values>
          <value>
            <val>20.594159113796483</val>
          </value>
        </values>
      </ddeItem>
      <ddeItem name="DI1F24.ULT" advise="1">
        <values>
          <value>
            <val>11.974999999999993</val>
          </value>
        </values>
      </ddeItem>
      <ddeItem name="DI1F24.VAR" advise="1">
        <values>
          <value>
            <val>-1.4403292181070668</val>
          </value>
        </values>
      </ddeItem>
      <ddeItem name="DI1F24.VEN" advise="1">
        <values>
          <value t="str">
            <val>02/01/2024</val>
          </value>
        </values>
      </ddeItem>
      <ddeItem name="DI1F24.VOL" advise="1">
        <values>
          <value>
            <val>7138076409.700017</val>
          </value>
        </values>
      </ddeItem>
      <ddeItem name="DI1F25.12M" advise="1">
        <values>
          <value>
            <val>78.9156626506024</val>
          </value>
        </values>
      </ddeItem>
      <ddeItem name="DI1F25.130" advise="1">
        <values>
          <value t="str">
            <val>11,923</val>
          </value>
        </values>
      </ddeItem>
      <ddeItem name="DI1F25.131" advise="1">
        <values>
          <value t="str">
            <val>11,984</val>
          </value>
        </values>
      </ddeItem>
      <ddeItem name="DI1F25.3M" advise="1">
        <values>
          <value>
            <val>22.222222222222221</val>
          </value>
        </values>
      </ddeItem>
      <ddeItem name="DI1F25.4" advise="1">
        <values>
          <value t="str">
            <val>5.355,711</val>
          </value>
        </values>
      </ddeItem>
      <ddeItem name="DI1F25.67" advise="1">
        <values>
          <value t="str">
            <val>11,943</val>
          </value>
        </values>
      </ddeItem>
      <ddeItem name="DI1F25.6M" advise="1">
        <values>
          <value>
            <val>42.446043165467643</val>
          </value>
        </values>
      </ddeItem>
      <ddeItem name="DI1F25.ABE" advise="1">
        <values>
          <value>
            <val>12</val>
          </value>
        </values>
      </ddeItem>
      <ddeItem name="DI1F25.AJA" advise="1">
        <values>
          <value>
            <val>12.09</val>
          </value>
        </values>
      </ddeItem>
      <ddeItem name="DI1F25.AJU" advise="1">
        <values>
          <value>
            <val>0</val>
          </value>
        </values>
      </ddeItem>
      <ddeItem name="DI1F25.ANO" advise="1">
        <values>
          <value>
            <val>110.6382978723404</val>
          </value>
        </values>
      </ddeItem>
      <ddeItem name="DI1F25.DAT" advise="1">
        <values>
          <value t="str">
            <val>19/11/2021</val>
          </value>
        </values>
      </ddeItem>
      <ddeItem name="DI1F25.FEC" advise="1">
        <values>
          <value>
            <val>12.090000000000002</val>
          </value>
        </values>
      </ddeItem>
      <ddeItem name="DI1F25.HOR" advise="1">
        <values>
          <value t="str">
            <val>11:05:41</val>
          </value>
        </values>
      </ddeItem>
      <ddeItem name="DI1F25.MAX" advise="1">
        <values>
          <value>
            <val>12.02</val>
          </value>
        </values>
      </ddeItem>
      <ddeItem name="DI1F25.MES" advise="1">
        <values>
          <value>
            <val>-2.6229508196721332</val>
          </value>
        </values>
      </ddeItem>
      <ddeItem name="DI1F25.MIN" advise="1">
        <values>
          <value>
            <val>11.870000000000001</val>
          </value>
        </values>
      </ddeItem>
      <ddeItem name="DI1F25.NEG" advise="1">
        <values>
          <value>
            <val>4420</val>
          </value>
        </values>
      </ddeItem>
      <ddeItem name="DI1F25.QTT" advise="1">
        <values>
          <value>
            <val>64590</val>
          </value>
        </values>
      </ddeItem>
      <ddeItem name="DI1F25.SEM" advise="1">
        <values>
          <value>
            <val>1.1925042589437866</val>
          </value>
        </values>
      </ddeItem>
      <ddeItem name="DI1F25.SEMES" advise="1">
        <values>
          <value>
            <val>47.211895910780669</val>
          </value>
        </values>
      </ddeItem>
      <ddeItem name="DI1F25.TRIM" advise="1">
        <values>
          <value>
            <val>15.564202334630345</val>
          </value>
        </values>
      </ddeItem>
      <ddeItem name="DI1F25.ULT" advise="1">
        <values>
          <value>
            <val>11.88</val>
          </value>
        </values>
      </ddeItem>
      <ddeItem name="DI1F25.VAR" advise="1">
        <values>
          <value>
            <val>-1.7369727047146455</val>
          </value>
        </values>
      </ddeItem>
      <ddeItem name="DI1F25.VEN" advise="1">
        <values>
          <value t="str">
            <val>02/01/2025</val>
          </value>
        </values>
      </ddeItem>
      <ddeItem name="DI1F25.VOL" advise="1">
        <values>
          <value>
            <val>4547251942.4000025</val>
          </value>
        </values>
      </ddeItem>
      <ddeItem name="DI1F26.12M" advise="1">
        <values>
          <value>
            <val>66.52542372881355</val>
          </value>
        </values>
      </ddeItem>
      <ddeItem name="DI1F26.130" advise="1">
        <values>
          <value t="str">
            <val>11,812</val>
          </value>
        </values>
      </ddeItem>
      <ddeItem name="DI1F26.131" advise="1">
        <values>
          <value t="str">
            <val>11,836</val>
          </value>
        </values>
      </ddeItem>
      <ddeItem name="DI1F26.3M" advise="1">
        <values>
          <value>
            <val>18.611670020120719</val>
          </value>
        </values>
      </ddeItem>
      <ddeItem name="DI1F26.4" advise="1">
        <values>
          <value t="str">
            <val>373,971</val>
          </value>
        </values>
      </ddeItem>
      <ddeItem name="DI1F26.67" advise="1">
        <values>
          <value t="str">
            <val>11,853</val>
          </value>
        </values>
      </ddeItem>
      <ddeItem name="DI1F26.6M" advise="1">
        <values>
          <value>
            <val>36.458333333333336</val>
          </value>
        </values>
      </ddeItem>
      <ddeItem name="DI1F26.ABE" advise="1">
        <values>
          <value>
            <val>11.92</val>
          </value>
        </values>
      </ddeItem>
      <ddeItem name="DI1F26.AJA" advise="1">
        <values>
          <value>
            <val>11.98</val>
          </value>
        </values>
      </ddeItem>
      <ddeItem name="DI1F26.AJU" advise="1">
        <values>
          <value>
            <val>0</val>
          </value>
        </values>
      </ddeItem>
      <ddeItem name="DI1F26.ANO" advise="1">
        <values>
          <value>
            <val>94.876033057851231</val>
          </value>
        </values>
      </ddeItem>
      <ddeItem name="DI1F26.DAT" advise="1">
        <values>
          <value t="str">
            <val>19/11/2021</val>
          </value>
        </values>
      </ddeItem>
      <ddeItem name="DI1F26.FEC" advise="1">
        <values>
          <value>
            <val>11.98</val>
          </value>
        </values>
      </ddeItem>
      <ddeItem name="DI1F26.HOR" advise="1">
        <values>
          <value t="str">
            <val>11:02:03</val>
          </value>
        </values>
      </ddeItem>
      <ddeItem name="DI1F26.MAX" advise="1">
        <values>
          <value>
            <val>11.92</val>
          </value>
        </values>
      </ddeItem>
      <ddeItem name="DI1F26.MES" advise="1">
        <values>
          <value>
            <val>-3.201970443349758</val>
          </value>
        </values>
      </ddeItem>
      <ddeItem name="DI1F26.MIN" advise="1">
        <values>
          <value>
            <val>11.780000000000001</val>
          </value>
        </values>
      </ddeItem>
      <ddeItem name="DI1F26.NEG" advise="1">
        <values>
          <value>
            <val>231</val>
          </value>
        </values>
      </ddeItem>
      <ddeItem name="DI1F26.QTT" advise="1">
        <values>
          <value>
            <val>2000</val>
          </value>
        </values>
      </ddeItem>
      <ddeItem name="DI1F26.SEM" advise="1">
        <values>
          <value>
            <val>1.5503875968992222</val>
          </value>
        </values>
      </ddeItem>
      <ddeItem name="DI1F26.SEMES" advise="1">
        <values>
          <value>
            <val>42.563482466747267</val>
          </value>
        </values>
      </ddeItem>
      <ddeItem name="DI1F26.TRIM" advise="1">
        <values>
          <value>
            <val>12.392755004766451</val>
          </value>
        </values>
      </ddeItem>
      <ddeItem name="DI1F26.ULT" advise="1">
        <values>
          <value>
            <val>11.790000000000001</val>
          </value>
        </values>
      </ddeItem>
      <ddeItem name="DI1F26.VAR" advise="1">
        <values>
          <value>
            <val>-1.5859766277128529</val>
          </value>
        </values>
      </ddeItem>
      <ddeItem name="DI1F26.VEN" advise="1">
        <values>
          <value t="str">
            <val>02/01/2026</val>
          </value>
        </values>
      </ddeItem>
      <ddeItem name="DI1F26.VOL" advise="1">
        <values>
          <value>
            <val>126219228.64999998</val>
          </value>
        </values>
      </ddeItem>
      <ddeItem name="DI1F27.12M" advise="1">
        <values>
          <value>
            <val>58.760107816711596</val>
          </value>
        </values>
      </ddeItem>
      <ddeItem name="DI1F27.130" advise="1">
        <values>
          <value t="str">
            <val>11,825</val>
          </value>
        </values>
      </ddeItem>
      <ddeItem name="DI1F27.131" advise="1">
        <values>
          <value t="str">
            <val>11,888</val>
          </value>
        </values>
      </ddeItem>
      <ddeItem name="DI1F27.3M" advise="1">
        <values>
          <value>
            <val>15.830875122910513</val>
          </value>
        </values>
      </ddeItem>
      <ddeItem name="DI1F27.4" advise="1">
        <values>
          <value t="str">
            <val>1.009,229</val>
          </value>
        </values>
      </ddeItem>
      <ddeItem name="DI1F27.67" advise="1">
        <values>
          <value t="str">
            <val>11,840</val>
          </value>
        </values>
      </ddeItem>
      <ddeItem name="DI1F27.6M" advise="1">
        <values>
          <value>
            <val>32.062780269058308</val>
          </value>
        </values>
      </ddeItem>
      <ddeItem name="DI1F27.ABE" advise="1">
        <values>
          <value>
            <val>11.87</val>
          </value>
        </values>
      </ddeItem>
      <ddeItem name="DI1F27.AJA" advise="1">
        <values>
          <value>
            <val>11.96</val>
          </value>
        </values>
      </ddeItem>
      <ddeItem name="DI1F27.AJU" advise="1">
        <values>
          <value>
            <val>0</val>
          </value>
        </values>
      </ddeItem>
      <ddeItem name="DI1F27.ANO" advise="1">
        <values>
          <value>
            <val>83.775351014040581</val>
          </value>
        </values>
      </ddeItem>
      <ddeItem name="DI1F27.DAT" advise="1">
        <values>
          <value t="str">
            <val>19/11/2021</val>
          </value>
        </values>
      </ddeItem>
      <ddeItem name="DI1F27.FEC" advise="1">
        <values>
          <value>
            <val>11.96</val>
          </value>
        </values>
      </ddeItem>
      <ddeItem name="DI1F27.HOR" advise="1">
        <values>
          <value t="str">
            <val>11:05:54</val>
          </value>
        </values>
      </ddeItem>
      <ddeItem name="DI1F27.MAX" advise="1">
        <values>
          <value>
            <val>11.93</val>
          </value>
        </values>
      </ddeItem>
      <ddeItem name="DI1F27.MES" advise="1">
        <values>
          <value>
            <val>-3.9151712887438856</val>
          </value>
        </values>
      </ddeItem>
      <ddeItem name="DI1F27.MIN" advise="1">
        <values>
          <value>
            <val>11.780000000000001</val>
          </value>
        </values>
      </ddeItem>
      <ddeItem name="DI1F27.NEG" advise="1">
        <values>
          <value>
            <val>2552</val>
          </value>
        </values>
      </ddeItem>
      <ddeItem name="DI1F27.QTT" advise="1">
        <values>
          <value>
            <val>24780</val>
          </value>
        </values>
      </ddeItem>
      <ddeItem name="DI1F27.SEM" advise="1">
        <values>
          <value>
            <val>1.2027491408934756</val>
          </value>
        </values>
      </ddeItem>
      <ddeItem name="DI1F27.SEMES" advise="1">
        <values>
          <value>
            <val>38.751472320376919</val>
          </value>
        </values>
      </ddeItem>
      <ddeItem name="DI1F27.TRIM" advise="1">
        <values>
          <value>
            <val>10.196445275958837</val>
          </value>
        </values>
      </ddeItem>
      <ddeItem name="DI1F27.ULT" advise="1">
        <values>
          <value>
            <val>11.780000000000001</val>
          </value>
        </values>
      </ddeItem>
      <ddeItem name="DI1F27.VAR" advise="1">
        <values>
          <value>
            <val>-1.5050167224080298</val>
          </value>
        </values>
      </ddeItem>
      <ddeItem name="DI1F27.VEN" advise="1">
        <values>
          <value t="str">
            <val>04/01/2027</val>
          </value>
        </values>
      </ddeItem>
      <ddeItem name="DI1F27.VOL" advise="1">
        <values>
          <value>
            <val>1399586922.5499995</val>
          </value>
        </values>
      </ddeItem>
      <ddeItem name="DI1F28.12M" advise="1">
        <values>
          <value>
            <val>52</val>
          </value>
        </values>
      </ddeItem>
      <ddeItem name="DI1F28.130" advise="1">
        <values>
          <value t="str">
            <val>11,838</val>
          </value>
        </values>
      </ddeItem>
      <ddeItem name="DI1F28.131" advise="1">
        <values>
          <value t="str">
            <val>11,824</val>
          </value>
        </values>
      </ddeItem>
      <ddeItem name="DI1F28.3M" advise="1">
        <values>
          <value>
            <val>13.596914175506269</val>
          </value>
        </values>
      </ddeItem>
      <ddeItem name="DI1F28.4" advise="1">
        <values>
          <value t="str">
            <val>-1,490</val>
          </value>
        </values>
      </ddeItem>
      <ddeItem name="DI1F28.67" advise="1">
        <values>
          <value t="str">
            <val>11,800</val>
          </value>
        </values>
      </ddeItem>
      <ddeItem name="DI1F28.6M" advise="1">
        <values>
          <value>
            <val>28.74316939890711</val>
          </value>
        </values>
      </ddeItem>
      <ddeItem name="DI1F28.ABE" advise="1">
        <values>
          <value>
            <val>11.83</val>
          </value>
        </values>
      </ddeItem>
      <ddeItem name="DI1F28.AJA" advise="1">
        <values>
          <value>
            <val>11.9</val>
          </value>
        </values>
      </ddeItem>
      <ddeItem name="DI1F28.AJU" advise="1">
        <values>
          <value>
            <val>0</val>
          </value>
        </values>
      </ddeItem>
      <ddeItem name="DI1F28.ANO" advise="1">
        <values>
          <value>
            <val>76.876876876876892</val>
          </value>
        </values>
      </ddeItem>
      <ddeItem name="DI1F28.DAT" advise="1">
        <values>
          <value t="str">
            <val>19/11/2021</val>
          </value>
        </values>
      </ddeItem>
      <ddeItem name="DI1F28.FEC" advise="1">
        <values>
          <value>
            <val>11.9</val>
          </value>
        </values>
      </ddeItem>
      <ddeItem name="DI1F28.HOR" advise="1">
        <values>
          <value t="str">
            <val>10:33:48</val>
          </value>
        </values>
      </ddeItem>
      <ddeItem name="DI1F28.MAX" advise="1">
        <values>
          <value>
            <val>11.83</val>
          </value>
        </values>
      </ddeItem>
      <ddeItem name="DI1F28.MES" advise="1">
        <values>
          <value>
            <val>-2.8052805280528039</val>
          </value>
        </values>
      </ddeItem>
      <ddeItem name="DI1F28.MIN" advise="1">
        <values>
          <value>
            <val>11.760000000000002</val>
          </value>
        </values>
      </ddeItem>
      <ddeItem name="DI1F28.NEG" advise="1">
        <values>
          <value>
            <val>26</val>
          </value>
        </values>
      </ddeItem>
      <ddeItem name="DI1F28.QTT" advise="1">
        <values>
          <value>
            <val>470</val>
          </value>
        </values>
      </ddeItem>
      <ddeItem name="DI1F28.SEM" advise="1">
        <values>
          <value>
            <val>1.115879828326187</val>
          </value>
        </values>
      </ddeItem>
      <ddeItem name="DI1F28.SEMES" advise="1">
        <values>
          <value>
            <val>35.714285714285701</val>
          </value>
        </values>
      </ddeItem>
      <ddeItem name="DI1F28.TRIM" advise="1">
        <values>
          <value>
            <val>8.872458410351209</val>
          </value>
        </values>
      </ddeItem>
      <ddeItem name="DI1F28.ULT" advise="1">
        <values>
          <value>
            <val>11.780000000000001</val>
          </value>
        </values>
      </ddeItem>
      <ddeItem name="DI1F28.VAR" advise="1">
        <values>
          <value>
            <val>-1.0084033613445342</val>
          </value>
        </values>
      </ddeItem>
      <ddeItem name="DI1F28.VEN" advise="1">
        <values>
          <value t="str">
            <val>03/01/2028</val>
          </value>
        </values>
      </ddeItem>
      <ddeItem name="DI1F28.VOL" advise="1">
        <values>
          <value>
            <val>23755405.400000002</val>
          </value>
        </values>
      </ddeItem>
      <ddeItem name="DI1F29.12M" advise="1">
        <values>
          <value>
            <val>49.745547073791336</val>
          </value>
        </values>
      </ddeItem>
      <ddeItem name="DI1F29.130" advise="1">
        <values>
          <value t="str">
            <val>11,794</val>
          </value>
        </values>
      </ddeItem>
      <ddeItem name="DI1F29.131" advise="1">
        <values>
          <value t="str">
            <val>11,869</val>
          </value>
        </values>
      </ddeItem>
      <ddeItem name="DI1F29.3M" advise="1">
        <values>
          <value>
            <val>12.416427889207247</val>
          </value>
        </values>
      </ddeItem>
      <ddeItem name="DI1F29.4" advise="1">
        <values>
          <value t="str">
            <val>-116,168</val>
          </value>
        </values>
      </ddeItem>
      <ddeItem name="DI1F29.67" advise="1">
        <values>
          <value t="str">
            <val>11,822</val>
          </value>
        </values>
      </ddeItem>
      <ddeItem name="DI1F29.6M" advise="1">
        <values>
          <value>
            <val>27.243243243243239</val>
          </value>
        </values>
      </ddeItem>
      <ddeItem name="DI1F29.ABE" advise="1">
        <values>
          <value>
            <val>11.87</val>
          </value>
        </values>
      </ddeItem>
      <ddeItem name="DI1F29.AJA" advise="1">
        <values>
          <value>
            <val>11.93</val>
          </value>
        </values>
      </ddeItem>
      <ddeItem name="DI1F29.AJU" advise="1">
        <values>
          <value>
            <val>0</val>
          </value>
        </values>
      </ddeItem>
      <ddeItem name="DI1F29.ANO" advise="1">
        <values>
          <value>
            <val>71.324599708879148</val>
          </value>
        </values>
      </ddeItem>
      <ddeItem name="DI1F29.DAT" advise="1">
        <values>
          <value t="str">
            <val>19/11/2021</val>
          </value>
        </values>
      </ddeItem>
      <ddeItem name="DI1F29.FEC" advise="1">
        <values>
          <value>
            <val>11.930000000000001</val>
          </value>
        </values>
      </ddeItem>
      <ddeItem name="DI1F29.HOR" advise="1">
        <values>
          <value t="str">
            <val>11:05:12</val>
          </value>
        </values>
      </ddeItem>
      <ddeItem name="DI1F29.MAX" advise="1">
        <values>
          <value>
            <val>11.89</val>
          </value>
        </values>
      </ddeItem>
      <ddeItem name="DI1F29.MES" advise="1">
        <values>
          <value>
            <val>-4.0749796251018884</val>
          </value>
        </values>
      </ddeItem>
      <ddeItem name="DI1F29.MIN" advise="1">
        <values>
          <value>
            <val>11.76</val>
          </value>
        </values>
      </ddeItem>
      <ddeItem name="DI1F29.NEG" advise="1">
        <values>
          <value>
            <val>763</val>
          </value>
        </values>
      </ddeItem>
      <ddeItem name="DI1F29.QTT" advise="1">
        <values>
          <value>
            <val>5370</val>
          </value>
        </values>
      </ddeItem>
      <ddeItem name="DI1F29.SEM" advise="1">
        <values>
          <value>
            <val>0.94339622641508947</val>
          </value>
        </values>
      </ddeItem>
      <ddeItem name="DI1F29.SEMES" advise="1">
        <values>
          <value>
            <val>34.054669703872413</val>
          </value>
        </values>
      </ddeItem>
      <ddeItem name="DI1F29.TRIM" advise="1">
        <values>
          <value>
            <val>7.5868372943327076</val>
          </value>
        </values>
      </ddeItem>
      <ddeItem name="DI1F29.ULT" advise="1">
        <values>
          <value>
            <val>11.77</val>
          </value>
        </values>
      </ddeItem>
      <ddeItem name="DI1F29.VAR" advise="1">
        <values>
          <value>
            <val>-1.3411567476949102</val>
          </value>
        </values>
      </ddeItem>
      <ddeItem name="DI1F29.VEN" advise="1">
        <values>
          <value t="str">
            <val>02/01/2029</val>
          </value>
        </values>
      </ddeItem>
      <ddeItem name="DI1F29.VOL" advise="1">
        <values>
          <value>
            <val>243405115.40000045</val>
          </value>
        </values>
      </ddeItem>
      <ddeItem name="DI1F30.12M" advise="1">
        <values>
          <value>
            <val>47.630922693266811</val>
          </value>
        </values>
      </ddeItem>
      <ddeItem name="DI1F30.130" advise="1">
        <values>
          <value t="str">
            <val>11,808</val>
          </value>
        </values>
      </ddeItem>
      <ddeItem name="DI1F30.131" advise="1">
        <values>
          <value t="str">
            <val>11,795</val>
          </value>
        </values>
      </ddeItem>
      <ddeItem name="DI1F30.3M" advise="1">
        <values>
          <value>
            <val>13.40996168582374</val>
          </value>
        </values>
      </ddeItem>
      <ddeItem name="DI1F30.4" advise="1">
        <values>
          <value t="str">
            <val>1,090</val>
          </value>
        </values>
      </ddeItem>
      <ddeItem name="DI1F30.67" advise="1">
        <values>
          <value t="str">
            <val>11,840</val>
          </value>
        </values>
      </ddeItem>
      <ddeItem name="DI1F30.6M" advise="1">
        <values>
          <value>
            <val>27.861771058315309</val>
          </value>
        </values>
      </ddeItem>
      <ddeItem name="DI1F30.ABE" advise="1">
        <values>
          <value>
            <val>11.84</val>
          </value>
        </values>
      </ddeItem>
      <ddeItem name="DI1F30.AJA" advise="1">
        <values>
          <value>
            <val>11.795</val>
          </value>
        </values>
      </ddeItem>
      <ddeItem name="DI1F30.AJU" advise="1">
        <values>
          <value>
            <val>11.94</val>
          </value>
        </values>
      </ddeItem>
      <ddeItem name="DI1F30.ANO" advise="1">
        <values>
          <value>
            <val>68.181818181818159</val>
          </value>
        </values>
      </ddeItem>
      <ddeItem name="DI1F30.DAT" advise="1">
        <values>
          <value t="str">
            <val>18/11/2021</val>
          </value>
        </values>
      </ddeItem>
      <ddeItem name="DI1F30.FEC" advise="1">
        <values>
          <value>
            <val>11.58</val>
          </value>
        </values>
      </ddeItem>
      <ddeItem name="DI1F30.HOR" advise="1">
        <values>
          <value t="str">
            <val>17:12:51</val>
          </value>
        </values>
      </ddeItem>
      <ddeItem name="DI1F30.MAX" advise="1">
        <values>
          <value>
            <val>11.84</val>
          </value>
        </values>
      </ddeItem>
      <ddeItem name="DI1F30.MES" advise="1">
        <values>
          <value>
            <val>-4.6698872785829453</val>
          </value>
        </values>
      </ddeItem>
      <ddeItem name="DI1F30.MIN" advise="1">
        <values>
          <value>
            <val>11.84</val>
          </value>
        </values>
      </ddeItem>
      <ddeItem name="DI1F30.NEG" advise="1">
        <values>
          <value>
            <val>1</val>
          </value>
        </values>
      </ddeItem>
      <ddeItem name="DI1F30.QTT" advise="1">
        <values>
          <value>
            <val>1035</val>
          </value>
        </values>
      </ddeItem>
      <ddeItem name="DI1F30.SEM" advise="1">
        <values>
          <value>
            <val>3.1358885017421554</val>
          </value>
        </values>
      </ddeItem>
      <ddeItem name="DI1F30.SEMES" advise="1">
        <values>
          <value>
            <val>34.545454545454533</val>
          </value>
        </values>
      </ddeItem>
      <ddeItem name="DI1F30.TRIM" advise="1">
        <values>
          <value>
            <val>7.1493212669683173</val>
          </value>
        </values>
      </ddeItem>
      <ddeItem name="DI1F30.ULT" advise="1">
        <values>
          <value>
            <val>11.84</val>
          </value>
        </values>
      </ddeItem>
      <ddeItem name="DI1F30.VAR" advise="1">
        <values>
          <value>
            <val>2.2452504317789277</val>
          </value>
        </values>
      </ddeItem>
      <ddeItem name="DI1F30.VEN" advise="1">
        <values>
          <value t="str">
            <val>02/01/2030</val>
          </value>
        </values>
      </ddeItem>
      <ddeItem name="DI1F30.VOL" advise="1">
        <values>
          <value>
            <val>41834524.050000004</val>
          </value>
        </values>
      </ddeItem>
      <ddeItem name="DI1F31.12M" advise="1">
        <values>
          <value>
            <val>43.558282208588963</val>
          </value>
        </values>
      </ddeItem>
      <ddeItem name="DI1F31.130" advise="1">
        <values>
          <value t="str">
            <val>11,759</val>
          </value>
        </values>
      </ddeItem>
      <ddeItem name="DI1F31.131" advise="1">
        <values>
          <value t="str">
            <val>11,847</val>
          </value>
        </values>
      </ddeItem>
      <ddeItem name="DI1F31.3M" advise="1">
        <values>
          <value>
            <val>9.7560975609756184</val>
          </value>
        </values>
      </ddeItem>
      <ddeItem name="DI1F31.4" advise="1">
        <values>
          <value t="str">
            <val>402,545</val>
          </value>
        </values>
      </ddeItem>
      <ddeItem name="DI1F31.67" advise="1">
        <values>
          <value t="str">
            <val>11,755</val>
          </value>
        </values>
      </ddeItem>
      <ddeItem name="DI1F31.6M" advise="1">
        <values>
          <value>
            <val>23.809523809523807</val>
          </value>
        </values>
      </ddeItem>
      <ddeItem name="DI1F31.ABE" advise="1">
        <values>
          <value>
            <val>11.81</val>
          </value>
        </values>
      </ddeItem>
      <ddeItem name="DI1F31.AJA" advise="1">
        <values>
          <value>
            <val>11.83</val>
          </value>
        </values>
      </ddeItem>
      <ddeItem name="DI1F31.AJU" advise="1">
        <values>
          <value>
            <val>0</val>
          </value>
        </values>
      </ddeItem>
      <ddeItem name="DI1F31.ANO" advise="1">
        <values>
          <value>
            <val>62.500000000000014</val>
          </value>
        </values>
      </ddeItem>
      <ddeItem name="DI1F31.DAT" advise="1">
        <values>
          <value t="str">
            <val>19/11/2021</val>
          </value>
        </values>
      </ddeItem>
      <ddeItem name="DI1F31.FEC" advise="1">
        <values>
          <value>
            <val>11.830000000000002</val>
          </value>
        </values>
      </ddeItem>
      <ddeItem name="DI1F31.HOR" advise="1">
        <values>
          <value t="str">
            <val>11:05:37</val>
          </value>
        </values>
      </ddeItem>
      <ddeItem name="DI1F31.MAX" advise="1">
        <values>
          <value>
            <val>11.82</val>
          </value>
        </values>
      </ddeItem>
      <ddeItem name="DI1F31.MES" advise="1">
        <values>
          <value>
            <val>-5.0324675324675257</val>
          </value>
        </values>
      </ddeItem>
      <ddeItem name="DI1F31.MIN" advise="1">
        <values>
          <value>
            <val>11.69</val>
          </value>
        </values>
      </ddeItem>
      <ddeItem name="DI1F31.NEG" advise="1">
        <values>
          <value>
            <val>367</val>
          </value>
        </values>
      </ddeItem>
      <ddeItem name="DI1F31.QTT" advise="1">
        <values>
          <value>
            <val>2920</val>
          </value>
        </values>
      </ddeItem>
      <ddeItem name="DI1F31.SEM" advise="1">
        <values>
          <value>
            <val>0.6018916595012922</val>
          </value>
        </values>
      </ddeItem>
      <ddeItem name="DI1F31.SEMES" advise="1">
        <values>
          <value>
            <val>30.000000000000011</val>
          </value>
        </values>
      </ddeItem>
      <ddeItem name="DI1F31.TRIM" advise="1">
        <values>
          <value>
            <val>5.6910569105691122</val>
          </value>
        </values>
      </ddeItem>
      <ddeItem name="DI1F31.ULT" advise="1">
        <values>
          <value>
            <val>11.700000000000001</val>
          </value>
        </values>
      </ddeItem>
      <ddeItem name="DI1F31.VAR" advise="1">
        <values>
          <value>
            <val>-1.0989010989011092</val>
          </value>
        </values>
      </ddeItem>
      <ddeItem name="DI1F31.VEN" advise="1">
        <values>
          <value t="str">
            <val>02/01/2031</val>
          </value>
        </values>
      </ddeItem>
      <ddeItem name="DI1F31.VOL" advise="1">
        <values>
          <value>
            <val>106650645.70000008</val>
          </value>
        </values>
      </ddeItem>
      <ddeItem name="DI1F33.12M" advise="1">
        <values>
          <value>
            <val>40.453460620525036</val>
          </value>
        </values>
      </ddeItem>
      <ddeItem name="DI1F33.130" advise="1">
        <values>
          <value t="str">
            <val>11,675</val>
          </value>
        </values>
      </ddeItem>
      <ddeItem name="DI1F33.131" advise="1">
        <values>
          <value t="str">
            <val>11,769</val>
          </value>
        </values>
      </ddeItem>
      <ddeItem name="DI1F33.3M" advise="1">
        <values>
          <value>
            <val>9.082483781278949</val>
          </value>
        </values>
      </ddeItem>
      <ddeItem name="DI1F33.4" advise="1">
        <values>
          <value t="str">
            <val>14,940</val>
          </value>
        </values>
      </ddeItem>
      <ddeItem name="DI1F33.67" advise="1">
        <values>
          <value t="str">
            <val>11,780</val>
          </value>
        </values>
      </ddeItem>
      <ddeItem name="DI1F33.6M" advise="1">
        <values>
          <value>
            <val>25.346112886048978</val>
          </value>
        </values>
      </ddeItem>
      <ddeItem name="DI1F33.ABE" advise="1">
        <values>
          <value>
            <val>11.79</val>
          </value>
        </values>
      </ddeItem>
      <ddeItem name="DI1F33.AJA" advise="1">
        <values>
          <value>
            <val>11.73</val>
          </value>
        </values>
      </ddeItem>
      <ddeItem name="DI1F33.AJU" advise="1">
        <values>
          <value>
            <val>11.77</val>
          </value>
        </values>
      </ddeItem>
      <ddeItem name="DI1F33.ANO" advise="1">
        <values>
          <value>
            <val>40.453460620525036</val>
          </value>
        </values>
      </ddeItem>
      <ddeItem name="DI1F33.DAT" advise="1">
        <values>
          <value t="str">
            <val>18/11/2021</val>
          </value>
        </values>
      </ddeItem>
      <ddeItem name="DI1F33.FEC" advise="1">
        <values>
          <value>
            <val>11.73</val>
          </value>
        </values>
      </ddeItem>
      <ddeItem name="DI1F33.HOR" advise="1">
        <values>
          <value t="str">
            <val>16:31:53</val>
          </value>
        </values>
      </ddeItem>
      <ddeItem name="DI1F33.MAX" advise="1">
        <values>
          <value>
            <val>11.79</val>
          </value>
        </values>
      </ddeItem>
      <ddeItem name="DI1F33.MES" advise="1">
        <values>
          <value>
            <val>-3.9183673469387927</val>
          </value>
        </values>
      </ddeItem>
      <ddeItem name="DI1F33.MIN" advise="1">
        <values>
          <value>
            <val>11.77</val>
          </value>
        </values>
      </ddeItem>
      <ddeItem name="DI1F33.NEG" advise="1">
        <values>
          <value>
            <val>4</val>
          </value>
        </values>
      </ddeItem>
      <ddeItem name="DI1F33.QTT" advise="1">
        <values>
          <value>
            <val>105</val>
          </value>
        </values>
      </ddeItem>
      <ddeItem name="DI1F33.SEM" advise="1">
        <values>
          <value>
            <val>1.9930675909878564</val>
          </value>
        </values>
      </ddeItem>
      <ddeItem name="DI1F33.SEMES" advise="1">
        <values>
          <value>
            <val>27.380952380952372</val>
          </value>
        </values>
      </ddeItem>
      <ddeItem name="DI1F33.TRIM" advise="1">
        <values>
          <value>
            <val>4.9019607843137161</val>
          </value>
        </values>
      </ddeItem>
      <ddeItem name="DI1F33.ULT" advise="1">
        <values>
          <value>
            <val>11.77</val>
          </value>
        </values>
      </ddeItem>
      <ddeItem name="DI1F33.VAR" advise="1">
        <values>
          <value>
            <val>0.34100596760444546</val>
          </value>
        </values>
      </ddeItem>
      <ddeItem name="DI1F33.VEN" advise="1">
        <values>
          <value t="str">
            <val>03/01/2033</val>
          </value>
        </values>
      </ddeItem>
      <ddeItem name="DI1F33.VOL" advise="1">
        <values>
          <value>
            <val>3053347.8000000003</val>
          </value>
        </values>
      </ddeItem>
      <ddeItem name="DI1F35.12M" advise="1">
        <values>
          <value>
            <val>9.9530516431924934</val>
          </value>
        </values>
      </ddeItem>
      <ddeItem name="DI1F35.130" advise="1">
        <values>
          <value t="str">
            <val>11,710</val>
          </value>
        </values>
      </ddeItem>
      <ddeItem name="DI1F35.131" advise="1">
        <values>
          <value t="str">
            <val>11,705</val>
          </value>
        </values>
      </ddeItem>
      <ddeItem name="DI1F35.3M" advise="1">
        <values>
          <value>
            <val>9.9530516431924934</val>
          </value>
        </values>
      </ddeItem>
      <ddeItem name="DI1F35.4" advise="1">
        <values>
          <value t="str">
            <val>0,105</val>
          </value>
        </values>
      </ddeItem>
      <ddeItem name="DI1F35.67" advise="1">
        <values>
          <value t="str">
            <val>11,710</val>
          </value>
        </values>
      </ddeItem>
      <ddeItem name="DI1F35.6M" advise="1">
        <values>
          <value>
            <val>9.9530516431924934</val>
          </value>
        </values>
      </ddeItem>
      <ddeItem name="DI1F35.ABE" advise="1">
        <values>
          <value>
            <val>11.71</val>
          </value>
        </values>
      </ddeItem>
      <ddeItem name="DI1F35.AJA" advise="1">
        <values>
          <value>
            <val>11.545</val>
          </value>
        </values>
      </ddeItem>
      <ddeItem name="DI1F35.AJU" advise="1">
        <values>
          <value>
            <val>11.625</val>
          </value>
        </values>
      </ddeItem>
      <ddeItem name="DI1F35.ANO" advise="1">
        <values>
          <value>
            <val>9.9530516431924934</val>
          </value>
        </values>
      </ddeItem>
      <ddeItem name="DI1F35.DAT" advise="1">
        <values>
          <value t="str">
            <val>16/11/2021</val>
          </value>
        </values>
      </ddeItem>
      <ddeItem name="DI1F35.FEC" advise="1">
        <values>
          <value>
            <val>11.600000000000001</val>
          </value>
        </values>
      </ddeItem>
      <ddeItem name="DI1F35.HOR" advise="1">
        <values>
          <value t="str">
            <val>13:14:27</val>
          </value>
        </values>
      </ddeItem>
      <ddeItem name="DI1F35.MAX" advise="1">
        <values>
          <value>
            <val>11.71</val>
          </value>
        </values>
      </ddeItem>
      <ddeItem name="DI1F35.MES" advise="1">
        <values>
          <value>
            <val>9.9530516431924934</val>
          </value>
        </values>
      </ddeItem>
      <ddeItem name="DI1F35.MIN" advise="1">
        <values>
          <value>
            <val>11.71</val>
          </value>
        </values>
      </ddeItem>
      <ddeItem name="DI1F35.NEG" advise="1">
        <values>
          <value>
            <val>1</val>
          </value>
        </values>
      </ddeItem>
      <ddeItem name="DI1F35.QTT" advise="1">
        <values>
          <value>
            <val>100</val>
          </value>
        </values>
      </ddeItem>
      <ddeItem name="DI1F35.SEM" advise="1">
        <values>
          <value>
            <val>0.94827586206896042</val>
          </value>
        </values>
      </ddeItem>
      <ddeItem name="DI1F35.SEMES" advise="1">
        <values>
          <value>
            <val>9.9530516431924934</val>
          </value>
        </values>
      </ddeItem>
      <ddeItem name="DI1F35.TRIM" advise="1">
        <values>
          <value>
            <val>9.9530516431924934</val>
          </value>
        </values>
      </ddeItem>
      <ddeItem name="DI1F35.ULT" advise="1">
        <values>
          <value>
            <val>11.71</val>
          </value>
        </values>
      </ddeItem>
      <ddeItem name="DI1F35.VAR" advise="1">
        <values>
          <value>
            <val>0.94827586206895376</val>
          </value>
        </values>
      </ddeItem>
      <ddeItem name="DI1F35.VEN" advise="1">
        <values>
          <value t="str">
            <val>02/01/2035</val>
          </value>
        </values>
      </ddeItem>
      <ddeItem name="DI1F35.VOL" advise="1">
        <values>
          <value>
            <val>2346464</val>
          </value>
        </values>
      </ddeItem>
      <ddeItem name="DI1F36.12M" advise="1">
        <values>
          <value>
            <val>21.871820956256361</val>
          </value>
        </values>
      </ddeItem>
      <ddeItem name="DI1F36.130" advise="1">
        <values>
          <value t="str">
            <val>11,980</val>
          </value>
        </values>
      </ddeItem>
      <ddeItem name="DI1F36.131" advise="1">
        <values>
          <value t="str">
            <val>11,980</val>
          </value>
        </values>
      </ddeItem>
      <ddeItem name="DI1F36.3M" advise="1">
        <values>
          <value>
            <val>21.871820956256361</val>
          </value>
        </values>
      </ddeItem>
      <ddeItem name="DI1F36.4" advise="1">
        <values>
          <value t="str">
            <val>19,390</val>
          </value>
        </values>
      </ddeItem>
      <ddeItem name="DI1F36.67" advise="1">
        <values>
          <value t="str">
            <val>11,980</val>
          </value>
        </values>
      </ddeItem>
      <ddeItem name="DI1F36.6M" advise="1">
        <values>
          <value>
            <val>21.871820956256361</val>
          </value>
        </values>
      </ddeItem>
      <ddeItem name="DI1F36.ABE" advise="1">
        <values>
          <value>
            <val>11.98</val>
          </value>
        </values>
      </ddeItem>
      <ddeItem name="DI1F36.AJA" advise="1">
        <values>
          <value>
            <val>0</val>
          </value>
        </values>
      </ddeItem>
      <ddeItem name="DI1F36.AJU" advise="1">
        <values>
          <value>
            <val>12.115</val>
          </value>
        </values>
      </ddeItem>
      <ddeItem name="DI1F36.ANO" advise="1">
        <values>
          <value>
            <val>21.871820956256361</val>
          </value>
        </values>
      </ddeItem>
      <ddeItem name="DI1F36.DAT" advise="1">
        <values>
          <value t="str">
            <val>04/11/2021</val>
          </value>
        </values>
      </ddeItem>
      <ddeItem name="DI1F36.FEC" advise="1">
        <values>
          <value>
            <val>12.330000000000002</val>
          </value>
        </values>
      </ddeItem>
      <ddeItem name="DI1F36.HOR" advise="1">
        <values>
          <value t="str">
            <val>10:52:38</val>
          </value>
        </values>
      </ddeItem>
      <ddeItem name="DI1F36.MAX" advise="1">
        <values>
          <value>
            <val>11.98</val>
          </value>
        </values>
      </ddeItem>
      <ddeItem name="DI1F36.MES" advise="1">
        <values>
          <value>
            <val>-2.8386050283860613</val>
          </value>
        </values>
      </ddeItem>
      <ddeItem name="DI1F36.MIN" advise="1">
        <values>
          <value>
            <val>11.98</val>
          </value>
        </values>
      </ddeItem>
      <ddeItem name="DI1F36.NEG" advise="1">
        <values>
          <value>
            <val>2</val>
          </value>
        </values>
      </ddeItem>
      <ddeItem name="DI1F36.QTT" advise="1">
        <values>
          <value>
            <val>2220</val>
          </value>
        </values>
      </ddeItem>
      <ddeItem name="DI1F36.SEM" advise="1">
        <values>
          <value>
            <val>-2.8386050283860613</val>
          </value>
        </values>
      </ddeItem>
      <ddeItem name="DI1F36.SEMES" advise="1">
        <values>
          <value>
            <val>21.871820956256361</val>
          </value>
        </values>
      </ddeItem>
      <ddeItem name="DI1F36.TRIM" advise="1">
        <values>
          <value>
            <val>8.1227436823104728</val>
          </value>
        </values>
      </ddeItem>
      <ddeItem name="DI1F36.ULT" advise="1">
        <values>
          <value>
            <val>11.98</val>
          </value>
        </values>
      </ddeItem>
      <ddeItem name="DI1F36.VAR" advise="1">
        <values>
          <value>
            <val>-2.8386050283860698</val>
          </value>
        </values>
      </ddeItem>
      <ddeItem name="DI1F36.VEN" advise="1">
        <values>
          <value t="str">
            <val>02/01/2036</val>
          </value>
        </values>
      </ddeItem>
      <ddeItem name="DI1F36.VOL" advise="1">
        <values>
          <value>
            <val>44970362.399999999</val>
          </value>
        </values>
      </ddeItem>
      <ddeItem name="DI1F37.12M" advise="1">
        <values>
          <value>
            <val>0</val>
          </value>
        </values>
      </ddeItem>
      <ddeItem name="DI1F37.130" advise="1">
        <values>
          <value t="str">
            <val/>
          </value>
        </values>
      </ddeItem>
      <ddeItem name="DI1F37.131" advise="1">
        <values>
          <value t="str">
            <val/>
          </value>
        </values>
      </ddeItem>
      <ddeItem name="DI1F37.3M" advise="1">
        <values>
          <value>
            <val>0</val>
          </value>
        </values>
      </ddeItem>
      <ddeItem name="DI1F37.4" advise="1">
        <values>
          <value t="str">
            <val/>
          </value>
        </values>
      </ddeItem>
      <ddeItem name="DI1F37.67" advise="1">
        <values>
          <value t="str">
            <val>0,000</val>
          </value>
        </values>
      </ddeItem>
      <ddeItem name="DI1F37.6M" advise="1">
        <values>
          <value>
            <val>0</val>
          </value>
        </values>
      </ddeItem>
      <ddeItem name="DI1F37.ABE" advise="1">
        <values>
          <value>
            <val>0</val>
          </value>
        </values>
      </ddeItem>
      <ddeItem name="DI1F37.AJA" advise="1">
        <values>
          <value>
            <val>0</val>
          </value>
        </values>
      </ddeItem>
      <ddeItem name="DI1F37.AJU" advise="1">
        <values>
          <value>
            <val>0</val>
          </value>
        </values>
      </ddeItem>
      <ddeItem name="DI1F37.ANO" advise="1">
        <values>
          <value>
            <val>0</val>
          </value>
        </values>
      </ddeItem>
      <ddeItem name="DI1F37.DAT" advise="1">
        <values>
          <value t="str">
            <val>30/12/1899</val>
          </value>
        </values>
      </ddeItem>
      <ddeItem name="DI1F37.FEC" advise="1">
        <values>
          <value>
            <val>0</val>
          </value>
        </values>
      </ddeItem>
      <ddeItem name="DI1F37.HOR" advise="1">
        <values>
          <value t="str">
            <val>00:00:00</val>
          </value>
        </values>
      </ddeItem>
      <ddeItem name="DI1F37.MAX" advise="1">
        <values>
          <value>
            <val>0</val>
          </value>
        </values>
      </ddeItem>
      <ddeItem name="DI1F37.MES" advise="1">
        <values>
          <value>
            <val>0</val>
          </value>
        </values>
      </ddeItem>
      <ddeItem name="DI1F37.MIN" advise="1">
        <values>
          <value>
            <val>0</val>
          </value>
        </values>
      </ddeItem>
      <ddeItem name="DI1F37.NEG" advise="1">
        <values>
          <value>
            <val>0</val>
          </value>
        </values>
      </ddeItem>
      <ddeItem name="DI1F37.QTT" advise="1">
        <values>
          <value>
            <val>0</val>
          </value>
        </values>
      </ddeItem>
      <ddeItem name="DI1F37.SEM" advise="1">
        <values>
          <value>
            <val>0</val>
          </value>
        </values>
      </ddeItem>
      <ddeItem name="DI1F37.SEMES" advise="1">
        <values>
          <value>
            <val>0</val>
          </value>
        </values>
      </ddeItem>
      <ddeItem name="DI1F37.TRIM" advise="1">
        <values>
          <value>
            <val>0</val>
          </value>
        </values>
      </ddeItem>
      <ddeItem name="DI1F37.ULT" advise="1">
        <values>
          <value>
            <val>0</val>
          </value>
        </values>
      </ddeItem>
      <ddeItem name="DI1F37.VAR" advise="1">
        <values>
          <value>
            <val>0</val>
          </value>
        </values>
      </ddeItem>
      <ddeItem name="DI1F37.VEN" advise="1">
        <values>
          <value t="str">
            <val>02/01/2037</val>
          </value>
        </values>
      </ddeItem>
      <ddeItem name="DI1F37.VOL" advise="1">
        <values>
          <value>
            <val>0</val>
          </value>
        </values>
      </ddeItem>
      <ddeItem name="DI1G22.12M" advise="1">
        <values>
          <value>
            <val>156.40287769784175</val>
          </value>
        </values>
      </ddeItem>
      <ddeItem name="DI1G22.130" advise="1">
        <values>
          <value t="str">
            <val>8,868</val>
          </value>
        </values>
      </ddeItem>
      <ddeItem name="DI1G22.131" advise="1">
        <values>
          <value t="str">
            <val>8,819</val>
          </value>
        </values>
      </ddeItem>
      <ddeItem name="DI1G22.3M" advise="1">
        <values>
          <value>
            <val>26.114649681528658</val>
          </value>
        </values>
      </ddeItem>
      <ddeItem name="DI1G22.4" advise="1">
        <values>
          <value t="str">
            <val>132,715</val>
          </value>
        </values>
      </ddeItem>
      <ddeItem name="DI1G22.67" advise="1">
        <values>
          <value t="str">
            <val>8,910</val>
          </value>
        </values>
      </ddeItem>
      <ddeItem name="DI1G22.6M" advise="1">
        <values>
          <value>
            <val>72.007722007721981</val>
          </value>
        </values>
      </ddeItem>
      <ddeItem name="DI1G22.ABE" advise="1">
        <values>
          <value>
            <val>8.91</val>
          </value>
        </values>
      </ddeItem>
      <ddeItem name="DI1G22.AJA" advise="1">
        <values>
          <value>
            <val>0</val>
          </value>
        </values>
      </ddeItem>
      <ddeItem name="DI1G22.AJU" advise="1">
        <values>
          <value>
            <val>0</val>
          </value>
        </values>
      </ddeItem>
      <ddeItem name="DI1G22.ANO" advise="1">
        <values>
          <value>
            <val>156.40287769784175</val>
          </value>
        </values>
      </ddeItem>
      <ddeItem name="DI1G22.DAT" advise="1">
        <values>
          <value t="str">
            <val>19/11/2021</val>
          </value>
        </values>
      </ddeItem>
      <ddeItem name="DI1G22.FEC" advise="1">
        <values>
          <value>
            <val>8.8760000000000012</val>
          </value>
        </values>
      </ddeItem>
      <ddeItem name="DI1G22.HOR" advise="1">
        <values>
          <value t="str">
            <val>09:08:35</val>
          </value>
        </values>
      </ddeItem>
      <ddeItem name="DI1G22.MAX" advise="1">
        <values>
          <value>
            <val>8.91</val>
          </value>
        </values>
      </ddeItem>
      <ddeItem name="DI1G22.MES" advise="1">
        <values>
          <value>
            <val>1.9450800915331801</val>
          </value>
        </values>
      </ddeItem>
      <ddeItem name="DI1G22.MIN" advise="1">
        <values>
          <value>
            <val>8.91</val>
          </value>
        </values>
      </ddeItem>
      <ddeItem name="DI1G22.NEG" advise="1">
        <values>
          <value>
            <val>1</val>
          </value>
        </values>
      </ddeItem>
      <ddeItem name="DI1G22.QTT" advise="1">
        <values>
          <value>
            <val>5</val>
          </value>
        </values>
      </ddeItem>
      <ddeItem name="DI1G22.SEM" advise="1">
        <values>
          <value>
            <val>1.1580381471389476</val>
          </value>
        </values>
      </ddeItem>
      <ddeItem name="DI1G22.SEMES" advise="1">
        <values>
          <value>
            <val>51.788756388415671</val>
          </value>
        </values>
      </ddeItem>
      <ddeItem name="DI1G22.TRIM" advise="1">
        <values>
          <value>
            <val>19.117647058823525</val>
          </value>
        </values>
      </ddeItem>
      <ddeItem name="DI1G22.ULT" advise="1">
        <values>
          <value>
            <val>8.91</val>
          </value>
        </values>
      </ddeItem>
      <ddeItem name="DI1G22.VAR" advise="1">
        <values>
          <value>
            <val>0.38305543037402856</val>
          </value>
        </values>
      </ddeItem>
      <ddeItem name="DI1G22.VEN" advise="1">
        <values>
          <value t="str">
            <val>01/02/2022</val>
          </value>
        </values>
      </ddeItem>
      <ddeItem name="DI1G22.VOL" advise="1">
        <values>
          <value>
            <val>491270.95</val>
          </value>
        </values>
      </ddeItem>
      <ddeItem name="DI1H22.12M" advise="1">
        <values>
          <value>
            <val>128.46803377563327</val>
          </value>
        </values>
      </ddeItem>
      <ddeItem name="DI1H22.130" advise="1">
        <values>
          <value t="str">
            <val>9,400</val>
          </value>
        </values>
      </ddeItem>
      <ddeItem name="DI1H22.131" advise="1">
        <values>
          <value t="str">
            <val>9,368</val>
          </value>
        </values>
      </ddeItem>
      <ddeItem name="DI1H22.3M" advise="1">
        <values>
          <value>
            <val>29.726027397260268</val>
          </value>
        </values>
      </ddeItem>
      <ddeItem name="DI1H22.4" advise="1">
        <values>
          <value t="str">
            <val>85,665</val>
          </value>
        </values>
      </ddeItem>
      <ddeItem name="DI1H22.67" advise="1">
        <values>
          <value t="str">
            <val>9,453</val>
          </value>
        </values>
      </ddeItem>
      <ddeItem name="DI1H22.6M" advise="1">
        <values>
          <value>
            <val>78.007518796992485</val>
          </value>
        </values>
      </ddeItem>
      <ddeItem name="DI1H22.ABE" advise="1">
        <values>
          <value>
            <val>9.43</val>
          </value>
        </values>
      </ddeItem>
      <ddeItem name="DI1H22.AJA" advise="1">
        <values>
          <value>
            <val>0</val>
          </value>
        </values>
      </ddeItem>
      <ddeItem name="DI1H22.AJU" advise="1">
        <values>
          <value>
            <val>9.4700000000000006</val>
          </value>
        </values>
      </ddeItem>
      <ddeItem name="DI1H22.ANO" advise="1">
        <values>
          <value>
            <val>128.46803377563327</val>
          </value>
        </values>
      </ddeItem>
      <ddeItem name="DI1H22.DAT" advise="1">
        <values>
          <value t="str">
            <val>18/11/2021</val>
          </value>
        </values>
      </ddeItem>
      <ddeItem name="DI1H22.FEC" advise="1">
        <values>
          <value>
            <val>9.4050000000000011</val>
          </value>
        </values>
      </ddeItem>
      <ddeItem name="DI1H22.HOR" advise="1">
        <values>
          <value t="str">
            <val>16:15:20</val>
          </value>
        </values>
      </ddeItem>
      <ddeItem name="DI1H22.MAX" advise="1">
        <values>
          <value>
            <val>9.48</val>
          </value>
        </values>
      </ddeItem>
      <ddeItem name="DI1H22.MES" advise="1">
        <values>
          <value>
            <val>1.3376136971642587</val>
          </value>
        </values>
      </ddeItem>
      <ddeItem name="DI1H22.MIN" advise="1">
        <values>
          <value>
            <val>9.43</val>
          </value>
        </values>
      </ddeItem>
      <ddeItem name="DI1H22.NEG" advise="1">
        <values>
          <value>
            <val>29</val>
          </value>
        </values>
      </ddeItem>
      <ddeItem name="DI1H22.QTT" advise="1">
        <values>
          <value>
            <val>780</val>
          </value>
        </values>
      </ddeItem>
      <ddeItem name="DI1H22.SEM" advise="1">
        <values>
          <value>
            <val>1.0672358591248625</val>
          </value>
        </values>
      </ddeItem>
      <ddeItem name="DI1H22.SEMES" advise="1">
        <values>
          <value>
            <val>56.528925619834702</val>
          </value>
        </values>
      </ddeItem>
      <ddeItem name="DI1H22.TRIM" advise="1">
        <values>
          <value>
            <val>21.56611039794608</val>
          </value>
        </values>
      </ddeItem>
      <ddeItem name="DI1H22.ULT" advise="1">
        <values>
          <value>
            <val>9.4700000000000006</val>
          </value>
        </values>
      </ddeItem>
      <ddeItem name="DI1H22.VAR" advise="1">
        <values>
          <value>
            <val>0.69112174375331392</val>
          </value>
        </values>
      </ddeItem>
      <ddeItem name="DI1H22.VEN" advise="1">
        <values>
          <value t="str">
            <val>02/03/2022</val>
          </value>
        </values>
      </ddeItem>
      <ddeItem name="DI1H22.VOL" advise="1">
        <values>
          <value>
            <val>76009359.599999994</val>
          </value>
        </values>
      </ddeItem>
      <ddeItem name="DI1J22.12M" advise="1">
        <values>
          <value>
            <val>170.61994609164407</val>
          </value>
        </values>
      </ddeItem>
      <ddeItem name="DI1J22.130" advise="1">
        <values>
          <value t="str">
            <val>10,034</val>
          </value>
        </values>
      </ddeItem>
      <ddeItem name="DI1J22.131" advise="1">
        <values>
          <value t="str">
            <val>10,008</val>
          </value>
        </values>
      </ddeItem>
      <ddeItem name="DI1J22.3M" advise="1">
        <values>
          <value>
            <val>33.333333333333293</val>
          </value>
        </values>
      </ddeItem>
      <ddeItem name="DI1J22.4" advise="1">
        <values>
          <value t="str">
            <val>5.075,907</val>
          </value>
        </values>
      </ddeItem>
      <ddeItem name="DI1J22.67" advise="1">
        <values>
          <value t="str">
            <val>10,054</val>
          </value>
        </values>
      </ddeItem>
      <ddeItem name="DI1J22.6M" advise="1">
        <values>
          <value>
            <val>80.575539568345249</val>
          </value>
        </values>
      </ddeItem>
      <ddeItem name="DI1J22.ABE" advise="1">
        <values>
          <value>
            <val>10.055</val>
          </value>
        </values>
      </ddeItem>
      <ddeItem name="DI1J22.AJA" advise="1">
        <values>
          <value>
            <val>10.08</val>
          </value>
        </values>
      </ddeItem>
      <ddeItem name="DI1J22.AJU" advise="1">
        <values>
          <value>
            <val>0</val>
          </value>
        </values>
      </ddeItem>
      <ddeItem name="DI1J22.ANO" advise="1">
        <values>
          <value>
            <val>206.09756097560967</val>
          </value>
        </values>
      </ddeItem>
      <ddeItem name="DI1J22.DAT" advise="1">
        <values>
          <value t="str">
            <val>19/11/2021</val>
          </value>
        </values>
      </ddeItem>
      <ddeItem name="DI1J22.FEC" advise="1">
        <values>
          <value>
            <val>10.08</val>
          </value>
        </values>
      </ddeItem>
      <ddeItem name="DI1J22.HOR" advise="1">
        <values>
          <value t="str">
            <val>11:05:13</val>
          </value>
        </values>
      </ddeItem>
      <ddeItem name="DI1J22.MAX" advise="1">
        <values>
          <value>
            <val>10.08</val>
          </value>
        </values>
      </ddeItem>
      <ddeItem name="DI1J22.MES" advise="1">
        <values>
          <value>
            <val>9.9700897308038203E-2</val>
          </value>
        </values>
      </ddeItem>
      <ddeItem name="DI1J22.MIN" advise="1">
        <values>
          <value>
            <val>10.039999999999999</val>
          </value>
        </values>
      </ddeItem>
      <ddeItem name="DI1J22.NEG" advise="1">
        <values>
          <value>
            <val>876</val>
          </value>
        </values>
      </ddeItem>
      <ddeItem name="DI1J22.QTT" advise="1">
        <values>
          <value>
            <val>46385</val>
          </value>
        </values>
      </ddeItem>
      <ddeItem name="DI1J22.SEM" advise="1">
        <values>
          <value>
            <val>0.80321285140558751</val>
          </value>
        </values>
      </ddeItem>
      <ddeItem name="DI1J22.SEMES" advise="1">
        <values>
          <value>
            <val>61.026463512429785</val>
          </value>
        </values>
      </ddeItem>
      <ddeItem name="DI1J22.TRIM" advise="1">
        <values>
          <value>
            <val>24.411400247831438</val>
          </value>
        </values>
      </ddeItem>
      <ddeItem name="DI1J22.ULT" advise="1">
        <values>
          <value>
            <val>10.039999999999997</val>
          </value>
        </values>
      </ddeItem>
      <ddeItem name="DI1J22.VAR" advise="1">
        <values>
          <value>
            <val>-0.3968253968254345</val>
          </value>
        </values>
      </ddeItem>
      <ddeItem name="DI1J22.VEN" advise="1">
        <values>
          <value t="str">
            <val>01/04/2022</val>
          </value>
        </values>
      </ddeItem>
      <ddeItem name="DI1J22.VOL" advise="1">
        <values>
          <value>
            <val>4477370870.1499996</val>
          </value>
        </values>
      </ddeItem>
      <ddeItem name="DI1J23.12M" advise="1">
        <values>
          <value>
            <val>134.4961240310077</val>
          </value>
        </values>
      </ddeItem>
      <ddeItem name="DI1J23.130" advise="1">
        <values>
          <value t="str">
            <val>12,153</val>
          </value>
        </values>
      </ddeItem>
      <ddeItem name="DI1J23.131" advise="1">
        <values>
          <value t="str">
            <val>12,179</val>
          </value>
        </values>
      </ddeItem>
      <ddeItem name="DI1J23.3M" advise="1">
        <values>
          <value>
            <val>38.285714285714263</val>
          </value>
        </values>
      </ddeItem>
      <ddeItem name="DI1J23.4" advise="1">
        <values>
          <value t="str">
            <val>266,197</val>
          </value>
        </values>
      </ddeItem>
      <ddeItem name="DI1J23.67" advise="1">
        <values>
          <value t="str">
            <val>12,153</val>
          </value>
        </values>
      </ddeItem>
      <ddeItem name="DI1J23.6M" advise="1">
        <values>
          <value>
            <val>69.230769230769198</val>
          </value>
        </values>
      </ddeItem>
      <ddeItem name="DI1J23.ABE" advise="1">
        <values>
          <value>
            <val>12.195</val>
          </value>
        </values>
      </ddeItem>
      <ddeItem name="DI1J23.AJA" advise="1">
        <values>
          <value>
            <val>12.280000000000001</val>
          </value>
        </values>
      </ddeItem>
      <ddeItem name="DI1J23.AJU" advise="1">
        <values>
          <value>
            <val>0</val>
          </value>
        </values>
      </ddeItem>
      <ddeItem name="DI1J23.ANO" advise="1">
        <values>
          <value>
            <val>171.60493827160488</val>
          </value>
        </values>
      </ddeItem>
      <ddeItem name="DI1J23.DAT" advise="1">
        <values>
          <value t="str">
            <val>19/11/2021</val>
          </value>
        </values>
      </ddeItem>
      <ddeItem name="DI1J23.FEC" advise="1">
        <values>
          <value>
            <val>12.275</val>
          </value>
        </values>
      </ddeItem>
      <ddeItem name="DI1J23.HOR" advise="1">
        <values>
          <value t="str">
            <val>11:01:56</val>
          </value>
        </values>
      </ddeItem>
      <ddeItem name="DI1J23.MAX" advise="1">
        <values>
          <value>
            <val>12.215</val>
          </value>
        </values>
      </ddeItem>
      <ddeItem name="DI1J23.MES" advise="1">
        <values>
          <value>
            <val>-0.94146541137948225</val>
          </value>
        </values>
      </ddeItem>
      <ddeItem name="DI1J23.MIN" advise="1">
        <values>
          <value>
            <val>12.099999999999998</val>
          </value>
        </values>
      </ddeItem>
      <ddeItem name="DI1J23.NEG" advise="1">
        <values>
          <value>
            <val>331</val>
          </value>
        </values>
      </ddeItem>
      <ddeItem name="DI1J23.QTT" advise="1">
        <values>
          <value>
            <val>2365</val>
          </value>
        </values>
      </ddeItem>
      <ddeItem name="DI1J23.SEM" advise="1">
        <values>
          <value>
            <val>0.62370062370060297</val>
          </value>
        </values>
      </ddeItem>
      <ddeItem name="DI1J23.SEMES" advise="1">
        <values>
          <value>
            <val>66.323024054982781</val>
          </value>
        </values>
      </ddeItem>
      <ddeItem name="DI1J23.TRIM" advise="1">
        <values>
          <value>
            <val>28.450106157112504</val>
          </value>
        </values>
      </ddeItem>
      <ddeItem name="DI1J23.ULT" advise="1">
        <values>
          <value>
            <val>12.099999999999998</val>
          </value>
        </values>
      </ddeItem>
      <ddeItem name="DI1J23.VAR" advise="1">
        <values>
          <value>
            <val>-1.4256619144603064</val>
          </value>
        </values>
      </ddeItem>
      <ddeItem name="DI1J23.VEN" advise="1">
        <values>
          <value t="str">
            <val>03/04/2023</val>
          </value>
        </values>
      </ddeItem>
      <ddeItem name="DI1J23.VOL" advise="1">
        <values>
          <value>
            <val>202196170.25000009</val>
          </value>
        </values>
      </ddeItem>
      <ddeItem name="DI1J24.12M" advise="1">
        <values>
          <value>
            <val>93.770226537216828</val>
          </value>
        </values>
      </ddeItem>
      <ddeItem name="DI1J24.130" advise="1">
        <values>
          <value t="str">
            <val>11,999</val>
          </value>
        </values>
      </ddeItem>
      <ddeItem name="DI1J24.131" advise="1">
        <values>
          <value t="str">
            <val>11,941</val>
          </value>
        </values>
      </ddeItem>
      <ddeItem name="DI1J24.3M" advise="1">
        <values>
          <value>
            <val>26.921038685744573</val>
          </value>
        </values>
      </ddeItem>
      <ddeItem name="DI1J24.4" advise="1">
        <values>
          <value t="str">
            <val>-2,027</val>
          </value>
        </values>
      </ddeItem>
      <ddeItem name="DI1J24.67" advise="1">
        <values>
          <value t="str">
            <val>12,006</val>
          </value>
        </values>
      </ddeItem>
      <ddeItem name="DI1J24.6M" advise="1">
        <values>
          <value>
            <val>51.104100946372242</val>
          </value>
        </values>
      </ddeItem>
      <ddeItem name="DI1J24.ABE" advise="1">
        <values>
          <value>
            <val>12.045</val>
          </value>
        </values>
      </ddeItem>
      <ddeItem name="DI1J24.AJA" advise="1">
        <values>
          <value>
            <val>12.133000000000001</val>
          </value>
        </values>
      </ddeItem>
      <ddeItem name="DI1J24.AJU" advise="1">
        <values>
          <value>
            <val>0</val>
          </value>
        </values>
      </ddeItem>
      <ddeItem name="DI1J24.ANO" advise="1">
        <values>
          <value>
            <val>125.94339622641509</val>
          </value>
        </values>
      </ddeItem>
      <ddeItem name="DI1J24.DAT" advise="1">
        <values>
          <value t="str">
            <val>19/11/2021</val>
          </value>
        </values>
      </ddeItem>
      <ddeItem name="DI1J24.FEC" advise="1">
        <values>
          <value>
            <val>12.125000000000002</val>
          </value>
        </values>
      </ddeItem>
      <ddeItem name="DI1J24.HOR" advise="1">
        <values>
          <value t="str">
            <val>10:07:52</val>
          </value>
        </values>
      </ddeItem>
      <ddeItem name="DI1J24.MAX" advise="1">
        <values>
          <value>
            <val>12.045</val>
          </value>
        </values>
      </ddeItem>
      <ddeItem name="DI1J24.MES" advise="1">
        <values>
          <value>
            <val>-3.114886731391584</val>
          </value>
        </values>
      </ddeItem>
      <ddeItem name="DI1J24.MIN" advise="1">
        <values>
          <value>
            <val>11.96</val>
          </value>
        </values>
      </ddeItem>
      <ddeItem name="DI1J24.NEG" advise="1">
        <values>
          <value>
            <val>29</val>
          </value>
        </values>
      </ddeItem>
      <ddeItem name="DI1J24.QTT" advise="1">
        <values>
          <value>
            <val>185</val>
          </value>
        </values>
      </ddeItem>
      <ddeItem name="DI1J24.SEM" advise="1">
        <values>
          <value>
            <val>1.1829319814110735</val>
          </value>
        </values>
      </ddeItem>
      <ddeItem name="DI1J24.SEMES" advise="1">
        <values>
          <value>
            <val>53.329065300896296</val>
          </value>
        </values>
      </ddeItem>
      <ddeItem name="DI1J24.TRIM" advise="1">
        <values>
          <value>
            <val>18.917576961271113</val>
          </value>
        </values>
      </ddeItem>
      <ddeItem name="DI1J24.ULT" advise="1">
        <values>
          <value>
            <val>11.975000000000001</val>
          </value>
        </values>
      </ddeItem>
      <ddeItem name="DI1J24.VAR" advise="1">
        <values>
          <value>
            <val>-1.2371134020618655</val>
          </value>
        </values>
      </ddeItem>
      <ddeItem name="DI1J24.VEN" advise="1">
        <values>
          <value t="str">
            <val>01/04/2024</val>
          </value>
        </values>
      </ddeItem>
      <ddeItem name="DI1J24.VOL" advise="1">
        <values>
          <value>
            <val>14181375.75</val>
          </value>
        </values>
      </ddeItem>
      <ddeItem name="DI1J25.12M" advise="1">
        <values>
          <value>
            <val>72.886297376093282</val>
          </value>
        </values>
      </ddeItem>
      <ddeItem name="DI1J25.130" advise="1">
        <values>
          <value t="str">
            <val>11,988</val>
          </value>
        </values>
      </ddeItem>
      <ddeItem name="DI1J25.131" advise="1">
        <values>
          <value t="str">
            <val>11,896</val>
          </value>
        </values>
      </ddeItem>
      <ddeItem name="DI1J25.3M" advise="1">
        <values>
          <value>
            <val>21.516393442622924</val>
          </value>
        </values>
      </ddeItem>
      <ddeItem name="DI1J25.4" advise="1">
        <values>
          <value t="str">
            <val>-3,276</val>
          </value>
        </values>
      </ddeItem>
      <ddeItem name="DI1J25.67" advise="1">
        <values>
          <value t="str">
            <val>11,860</val>
          </value>
        </values>
      </ddeItem>
      <ddeItem name="DI1J25.6M" advise="1">
        <values>
          <value>
            <val>41.866028708133946</val>
          </value>
        </values>
      </ddeItem>
      <ddeItem name="DI1J25.ABE" advise="1">
        <values>
          <value>
            <val>11.86</val>
          </value>
        </values>
      </ddeItem>
      <ddeItem name="DI1J25.AJA" advise="1">
        <values>
          <value>
            <val>12.069000000000001</val>
          </value>
        </values>
      </ddeItem>
      <ddeItem name="DI1J25.AJU" advise="1">
        <values>
          <value>
            <val>0</val>
          </value>
        </values>
      </ddeItem>
      <ddeItem name="DI1J25.ANO" advise="1">
        <values>
          <value>
            <val>105.54592720970535</val>
          </value>
        </values>
      </ddeItem>
      <ddeItem name="DI1J25.DAT" advise="1">
        <values>
          <value t="str">
            <val>19/11/2021</val>
          </value>
        </values>
      </ddeItem>
      <ddeItem name="DI1J25.FEC" advise="1">
        <values>
          <value>
            <val>12.010000000000002</val>
          </value>
        </values>
      </ddeItem>
      <ddeItem name="DI1J25.HOR" advise="1">
        <values>
          <value t="str">
            <val>11:02:03</val>
          </value>
        </values>
      </ddeItem>
      <ddeItem name="DI1J25.MAX" advise="1">
        <values>
          <value>
            <val>11.86</val>
          </value>
        </values>
      </ddeItem>
      <ddeItem name="DI1J25.MES" advise="1">
        <values>
          <value>
            <val>-3.2626427406199192</val>
          </value>
        </values>
      </ddeItem>
      <ddeItem name="DI1J25.MIN" advise="1">
        <values>
          <value>
            <val>11.86</val>
          </value>
        </values>
      </ddeItem>
      <ddeItem name="DI1J25.NEG" advise="1">
        <values>
          <value>
            <val>4</val>
          </value>
        </values>
      </ddeItem>
      <ddeItem name="DI1J25.QTT" advise="1">
        <values>
          <value>
            <val>100</val>
          </value>
        </values>
      </ddeItem>
      <ddeItem name="DI1J25.SEM" advise="1">
        <values>
          <value>
            <val>1.4542343883661091</val>
          </value>
        </values>
      </ddeItem>
      <ddeItem name="DI1J25.SEMES" advise="1">
        <values>
          <value>
            <val>49.18238993710689</val>
          </value>
        </values>
      </ddeItem>
      <ddeItem name="DI1J25.TRIM" advise="1">
        <values>
          <value>
            <val>13.928914505283373</val>
          </value>
        </values>
      </ddeItem>
      <ddeItem name="DI1J25.ULT" advise="1">
        <values>
          <value>
            <val>11.86</val>
          </value>
        </values>
      </ddeItem>
      <ddeItem name="DI1J25.VAR" advise="1">
        <values>
          <value>
            <val>-1.2489592006661354</val>
          </value>
        </values>
      </ddeItem>
      <ddeItem name="DI1J25.VEN" advise="1">
        <values>
          <value t="str">
            <val>01/04/2025</val>
          </value>
        </values>
      </ddeItem>
      <ddeItem name="DI1J25.VOL" advise="1">
        <values>
          <value>
            <val>6864227.9999999879</val>
          </value>
        </values>
      </ddeItem>
      <ddeItem name="DI1J26.12M" advise="1">
        <values>
          <value>
            <val>36.46922183507548</val>
          </value>
        </values>
      </ddeItem>
      <ddeItem name="DI1J26.130" advise="1">
        <values>
          <value t="str">
            <val>11,710</val>
          </value>
        </values>
      </ddeItem>
      <ddeItem name="DI1J26.131" advise="1">
        <values>
          <value t="str">
            <val>11,764</val>
          </value>
        </values>
      </ddeItem>
      <ddeItem name="DI1J26.3M" advise="1">
        <values>
          <value>
            <val>25.266524520255849</val>
          </value>
        </values>
      </ddeItem>
      <ddeItem name="DI1J26.4" advise="1">
        <values>
          <value t="str">
            <val>11,705</val>
          </value>
        </values>
      </ddeItem>
      <ddeItem name="DI1J26.67" advise="1">
        <values>
          <value t="str">
            <val>11,685</val>
          </value>
        </values>
      </ddeItem>
      <ddeItem name="DI1J26.6M" advise="1">
        <values>
          <value>
            <val>36.152954808806477</val>
          </value>
        </values>
      </ddeItem>
      <ddeItem name="DI1J26.ABE" advise="1">
        <values>
          <value>
            <val>11.61</val>
          </value>
        </values>
      </ddeItem>
      <ddeItem name="DI1J26.AJA" advise="1">
        <values>
          <value>
            <val>0</val>
          </value>
        </values>
      </ddeItem>
      <ddeItem name="DI1J26.AJU" advise="1">
        <values>
          <value>
            <val>11.760999999999999</val>
          </value>
        </values>
      </ddeItem>
      <ddeItem name="DI1J26.ANO" advise="1">
        <values>
          <value>
            <val>36.46922183507548</val>
          </value>
        </values>
      </ddeItem>
      <ddeItem name="DI1J26.DAT" advise="1">
        <values>
          <value t="str">
            <val>16/11/2021</val>
          </value>
        </values>
      </ddeItem>
      <ddeItem name="DI1J26.FEC" advise="1">
        <values>
          <value>
            <val>11.65</val>
          </value>
        </values>
      </ddeItem>
      <ddeItem name="DI1J26.HOR" advise="1">
        <values>
          <value t="str">
            <val>14:21:12</val>
          </value>
        </values>
      </ddeItem>
      <ddeItem name="DI1J26.MAX" advise="1">
        <values>
          <value>
            <val>11.77</val>
          </value>
        </values>
      </ddeItem>
      <ddeItem name="DI1J26.MES" advise="1">
        <values>
          <value>
            <val>-4.3159609120521258</val>
          </value>
        </values>
      </ddeItem>
      <ddeItem name="DI1J26.MIN" advise="1">
        <values>
          <value>
            <val>11.61</val>
          </value>
        </values>
      </ddeItem>
      <ddeItem name="DI1J26.NEG" advise="1">
        <values>
          <value>
            <val>4</val>
          </value>
        </values>
      </ddeItem>
      <ddeItem name="DI1J26.QTT" advise="1">
        <values>
          <value>
            <val>25</val>
          </value>
        </values>
      </ddeItem>
      <ddeItem name="DI1J26.SEM" advise="1">
        <values>
          <value>
            <val>0.85836909871244327</val>
          </value>
        </values>
      </ddeItem>
      <ddeItem name="DI1J26.SEMES" advise="1">
        <values>
          <value>
            <val>42.944038929440374</val>
          </value>
        </values>
      </ddeItem>
      <ddeItem name="DI1J26.TRIM" advise="1">
        <values>
          <value>
            <val>11.904761904761903</val>
          </value>
        </values>
      </ddeItem>
      <ddeItem name="DI1J26.ULT" advise="1">
        <values>
          <value>
            <val>11.75</val>
          </value>
        </values>
      </ddeItem>
      <ddeItem name="DI1J26.VAR" advise="1">
        <values>
          <value>
            <val>0.85836909871245837</val>
          </value>
        </values>
      </ddeItem>
      <ddeItem name="DI1J26.VEN" advise="1">
        <values>
          <value t="str">
            <val>01/04/2026</val>
          </value>
        </values>
      </ddeItem>
      <ddeItem name="DI1J26.VOL" advise="1">
        <values>
          <value>
            <val>1541008.2</val>
          </value>
        </values>
      </ddeItem>
      <ddeItem name="DI1K22.12M" advise="1">
        <values>
          <value>
            <val>97.659176029962509</val>
          </value>
        </values>
      </ddeItem>
      <ddeItem name="DI1K22.130" advise="1">
        <values>
          <value t="str">
            <val>10,507</val>
          </value>
        </values>
      </ddeItem>
      <ddeItem name="DI1K22.131" advise="1">
        <values>
          <value t="str">
            <val>10,518</val>
          </value>
        </values>
      </ddeItem>
      <ddeItem name="DI1K22.3M" advise="1">
        <values>
          <value>
            <val>36.634304207119726</val>
          </value>
        </values>
      </ddeItem>
      <ddeItem name="DI1K22.4" advise="1">
        <values>
          <value t="str">
            <val>29,275</val>
          </value>
        </values>
      </ddeItem>
      <ddeItem name="DI1K22.67" advise="1">
        <values>
          <value t="str">
            <val>10,555</val>
          </value>
        </values>
      </ddeItem>
      <ddeItem name="DI1K22.6M" advise="1">
        <values>
          <value>
            <val>85.175438596491219</val>
          </value>
        </values>
      </ddeItem>
      <ddeItem name="DI1K22.ABE" advise="1">
        <values>
          <value>
            <val>10.555</val>
          </value>
        </values>
      </ddeItem>
      <ddeItem name="DI1K22.AJA" advise="1">
        <values>
          <value>
            <val>10.577999999999999</val>
          </value>
        </values>
      </ddeItem>
      <ddeItem name="DI1K22.AJU" advise="1">
        <values>
          <value>
            <val>0</val>
          </value>
        </values>
      </ddeItem>
      <ddeItem name="DI1K22.ANO" advise="1">
        <values>
          <value>
            <val>97.659176029962509</val>
          </value>
        </values>
      </ddeItem>
      <ddeItem name="DI1K22.DAT" advise="1">
        <values>
          <value t="str">
            <val>19/11/2021</val>
          </value>
        </values>
      </ddeItem>
      <ddeItem name="DI1K22.FEC" advise="1">
        <values>
          <value>
            <val>10.575000000000001</val>
          </value>
        </values>
      </ddeItem>
      <ddeItem name="DI1K22.HOR" advise="1">
        <values>
          <value t="str">
            <val>09:56:25</val>
          </value>
        </values>
      </ddeItem>
      <ddeItem name="DI1K22.MAX" advise="1">
        <values>
          <value>
            <val>10.555</val>
          </value>
        </values>
      </ddeItem>
      <ddeItem name="DI1K22.MES" advise="1">
        <values>
          <value>
            <val>0.61963775023831746</val>
          </value>
        </values>
      </ddeItem>
      <ddeItem name="DI1K22.MIN" advise="1">
        <values>
          <value>
            <val>10.555</val>
          </value>
        </values>
      </ddeItem>
      <ddeItem name="DI1K22.NEG" advise="1">
        <values>
          <value>
            <val>2</val>
          </value>
        </values>
      </ddeItem>
      <ddeItem name="DI1K22.QTT" advise="1">
        <values>
          <value>
            <val>1120</val>
          </value>
        </values>
      </ddeItem>
      <ddeItem name="DI1K22.SEM" advise="1">
        <values>
          <value>
            <val>-2.718894009216605</val>
          </value>
        </values>
      </ddeItem>
      <ddeItem name="DI1K22.SEMES" advise="1">
        <values>
          <value>
            <val>68.073248407643305</val>
          </value>
        </values>
      </ddeItem>
      <ddeItem name="DI1K22.TRIM" advise="1">
        <values>
          <value>
            <val>26.939266386049287</val>
          </value>
        </values>
      </ddeItem>
      <ddeItem name="DI1K22.ULT" advise="1">
        <values>
          <value>
            <val>10.555</val>
          </value>
        </values>
      </ddeItem>
      <ddeItem name="DI1K22.VAR" advise="1">
        <values>
          <value>
            <val>-0.18912529550829049</val>
          </value>
        </values>
      </ddeItem>
      <ddeItem name="DI1K22.VEN" advise="1">
        <values>
          <value t="str">
            <val>02/05/2022</val>
          </value>
        </values>
      </ddeItem>
      <ddeItem name="DI1K22.VOL" advise="1">
        <values>
          <value>
            <val>107114896</val>
          </value>
        </values>
      </ddeItem>
      <ddeItem name="DI1M22.12M" advise="1">
        <values>
          <value>
            <val>84.033613445378165</val>
          </value>
        </values>
      </ddeItem>
      <ddeItem name="DI1M22.130" advise="1">
        <values>
          <value t="str">
            <val>10,904</val>
          </value>
        </values>
      </ddeItem>
      <ddeItem name="DI1M22.131" advise="1">
        <values>
          <value t="str">
            <val>10,902</val>
          </value>
        </values>
      </ddeItem>
      <ddeItem name="DI1M22.3M" advise="1">
        <values>
          <value>
            <val>39.66836734693878</val>
          </value>
        </values>
      </ddeItem>
      <ddeItem name="DI1M22.4" advise="1">
        <values>
          <value t="str">
            <val>95,230</val>
          </value>
        </values>
      </ddeItem>
      <ddeItem name="DI1M22.67" advise="1">
        <values>
          <value t="str">
            <val>10,960</val>
          </value>
        </values>
      </ddeItem>
      <ddeItem name="DI1M22.6M" advise="1">
        <values>
          <value>
            <val>84.033613445378165</val>
          </value>
        </values>
      </ddeItem>
      <ddeItem name="DI1M22.ABE" advise="1">
        <values>
          <value>
            <val>10.969999999999999</val>
          </value>
        </values>
      </ddeItem>
      <ddeItem name="DI1M22.AJA" advise="1">
        <values>
          <value>
            <val>10.98</val>
          </value>
        </values>
      </ddeItem>
      <ddeItem name="DI1M22.AJU" advise="1">
        <values>
          <value>
            <val>0</val>
          </value>
        </values>
      </ddeItem>
      <ddeItem name="DI1M22.ANO" advise="1">
        <values>
          <value>
            <val>84.033613445378165</val>
          </value>
        </values>
      </ddeItem>
      <ddeItem name="DI1M22.DAT" advise="1">
        <values>
          <value t="str">
            <val>19/11/2021</val>
          </value>
        </values>
      </ddeItem>
      <ddeItem name="DI1M22.FEC" advise="1">
        <values>
          <value>
            <val>10.98</val>
          </value>
        </values>
      </ddeItem>
      <ddeItem name="DI1M22.HOR" advise="1">
        <values>
          <value t="str">
            <val>09:59:35</val>
          </value>
        </values>
      </ddeItem>
      <ddeItem name="DI1M22.MAX" advise="1">
        <values>
          <value>
            <val>10.97</val>
          </value>
        </values>
      </ddeItem>
      <ddeItem name="DI1M22.MES" advise="1">
        <values>
          <value>
            <val>-0.45454545454546091</val>
          </value>
        </values>
      </ddeItem>
      <ddeItem name="DI1M22.MIN" advise="1">
        <values>
          <value>
            <val>10.95</val>
          </value>
        </values>
      </ddeItem>
      <ddeItem name="DI1M22.NEG" advise="1">
        <values>
          <value>
            <val>5</val>
          </value>
        </values>
      </ddeItem>
      <ddeItem name="DI1M22.QTT" advise="1">
        <values>
          <value>
            <val>865</val>
          </value>
        </values>
      </ddeItem>
      <ddeItem name="DI1M22.SEM" advise="1">
        <values>
          <value>
            <val>0</val>
          </value>
        </values>
      </ddeItem>
      <ddeItem name="DI1M22.SEMES" advise="1">
        <values>
          <value>
            <val>69.111969111969117</val>
          </value>
        </values>
      </ddeItem>
      <ddeItem name="DI1M22.TRIM" advise="1">
        <values>
          <value>
            <val>28.899352560329604</val>
          </value>
        </values>
      </ddeItem>
      <ddeItem name="DI1M22.ULT" advise="1">
        <values>
          <value>
            <val>10.950000000000001</val>
          </value>
        </values>
      </ddeItem>
      <ddeItem name="DI1M22.VAR" advise="1">
        <values>
          <value>
            <val>-0.27322404371584241</val>
          </value>
        </values>
      </ddeItem>
      <ddeItem name="DI1M22.VEN" advise="1">
        <values>
          <value t="str">
            <val>01/06/2022</val>
          </value>
        </values>
      </ddeItem>
      <ddeItem name="DI1M22.VOL" advise="1">
        <values>
          <value>
            <val>81850116.399999991</val>
          </value>
        </values>
      </ddeItem>
      <ddeItem name="DI1N22.12M" advise="1">
        <values>
          <value>
            <val>171.06537530266331</val>
          </value>
        </values>
      </ddeItem>
      <ddeItem name="DI1N22.130" advise="1">
        <values>
          <value t="str">
            <val>11,202</val>
          </value>
        </values>
      </ddeItem>
      <ddeItem name="DI1N22.131" advise="1">
        <values>
          <value t="str">
            <val>11,226</val>
          </value>
        </values>
      </ddeItem>
      <ddeItem name="DI1N22.3M" advise="1">
        <values>
          <value>
            <val>39.937499999999957</val>
          </value>
        </values>
      </ddeItem>
      <ddeItem name="DI1N22.4" advise="1">
        <values>
          <value t="str">
            <val>7.960,996</val>
          </value>
        </values>
      </ddeItem>
      <ddeItem name="DI1N22.67" advise="1">
        <values>
          <value t="str">
            <val>11,221</val>
          </value>
        </values>
      </ddeItem>
      <ddeItem name="DI1N22.6M" advise="1">
        <values>
          <value>
            <val>84.888521882741458</val>
          </value>
        </values>
      </ddeItem>
      <ddeItem name="DI1N22.ABE" advise="1">
        <values>
          <value>
            <val>11.23</val>
          </value>
        </values>
      </ddeItem>
      <ddeItem name="DI1N22.AJA" advise="1">
        <values>
          <value>
            <val>11.28</val>
          </value>
        </values>
      </ddeItem>
      <ddeItem name="DI1N22.AJU" advise="1">
        <values>
          <value>
            <val>0</val>
          </value>
        </values>
      </ddeItem>
      <ddeItem name="DI1N22.ANO" advise="1">
        <values>
          <value>
            <val>210.5409153952842</val>
          </value>
        </values>
      </ddeItem>
      <ddeItem name="DI1N22.DAT" advise="1">
        <values>
          <value t="str">
            <val>19/11/2021</val>
          </value>
        </values>
      </ddeItem>
      <ddeItem name="DI1N22.FEC" advise="1">
        <values>
          <value>
            <val>11.280000000000001</val>
          </value>
        </values>
      </ddeItem>
      <ddeItem name="DI1N22.HOR" advise="1">
        <values>
          <value t="str">
            <val>11:05:13</val>
          </value>
        </values>
      </ddeItem>
      <ddeItem name="DI1N22.MAX" advise="1">
        <values>
          <value>
            <val>11.27</val>
          </value>
        </values>
      </ddeItem>
      <ddeItem name="DI1N22.MES" advise="1">
        <values>
          <value>
            <val>-0.13380909901877003</val>
          </value>
        </values>
      </ddeItem>
      <ddeItem name="DI1N22.MIN" advise="1">
        <values>
          <value>
            <val>11.189999999999998</val>
          </value>
        </values>
      </ddeItem>
      <ddeItem name="DI1N22.NEG" advise="1">
        <values>
          <value>
            <val>2559</val>
          </value>
        </values>
      </ddeItem>
      <ddeItem name="DI1N22.QTT" advise="1">
        <values>
          <value>
            <val>57140</val>
          </value>
        </values>
      </ddeItem>
      <ddeItem name="DI1N22.SEM" advise="1">
        <values>
          <value>
            <val>0.7197480881691094</val>
          </value>
        </values>
      </ddeItem>
      <ddeItem name="DI1N22.SEMES" advise="1">
        <values>
          <value>
            <val>69.878603945371708</val>
          </value>
        </values>
      </ddeItem>
      <ddeItem name="DI1N22.TRIM" advise="1">
        <values>
          <value>
            <val>29.347198151357539</val>
          </value>
        </values>
      </ddeItem>
      <ddeItem name="DI1N22.ULT" advise="1">
        <values>
          <value>
            <val>11.194999999999997</val>
          </value>
        </values>
      </ddeItem>
      <ddeItem name="DI1N22.VAR" advise="1">
        <values>
          <value>
            <val>-0.75354609929081562</val>
          </value>
        </values>
      </ddeItem>
      <ddeItem name="DI1N22.VEN" advise="1">
        <values>
          <value t="str">
            <val>01/07/2022</val>
          </value>
        </values>
      </ddeItem>
      <ddeItem name="DI1N22.VOL" advise="1">
        <values>
          <value>
            <val>5351948662.550004</val>
          </value>
        </values>
      </ddeItem>
      <ddeItem name="DI1N23.12M" advise="1">
        <values>
          <value>
            <val>121.16788321167871</val>
          </value>
        </values>
      </ddeItem>
      <ddeItem name="DI1N23.130" advise="1">
        <values>
          <value t="str">
            <val>12,166</val>
          </value>
        </values>
      </ddeItem>
      <ddeItem name="DI1N23.131" advise="1">
        <values>
          <value t="str">
            <val>12,240</val>
          </value>
        </values>
      </ddeItem>
      <ddeItem name="DI1N23.3M" advise="1">
        <values>
          <value>
            <val>34.81646273637368</val>
          </value>
        </values>
      </ddeItem>
      <ddeItem name="DI1N23.4" advise="1">
        <values>
          <value t="str">
            <val>1.830,635</val>
          </value>
        </values>
      </ddeItem>
      <ddeItem name="DI1N23.67" advise="1">
        <values>
          <value t="str">
            <val>12,175</val>
          </value>
        </values>
      </ddeItem>
      <ddeItem name="DI1N23.6M" advise="1">
        <values>
          <value>
            <val>63.232323232323139</val>
          </value>
        </values>
      </ddeItem>
      <ddeItem name="DI1N23.ABE" advise="1">
        <values>
          <value>
            <val>12.225</val>
          </value>
        </values>
      </ddeItem>
      <ddeItem name="DI1N23.AJA" advise="1">
        <values>
          <value>
            <val>12.3</val>
          </value>
        </values>
      </ddeItem>
      <ddeItem name="DI1N23.AJU" advise="1">
        <values>
          <value>
            <val>0</val>
          </value>
        </values>
      </ddeItem>
      <ddeItem name="DI1N23.ANO" advise="1">
        <values>
          <value>
            <val>159.25133689839555</val>
          </value>
        </values>
      </ddeItem>
      <ddeItem name="DI1N23.DAT" advise="1">
        <values>
          <value t="str">
            <val>19/11/2021</val>
          </value>
        </values>
      </ddeItem>
      <ddeItem name="DI1N23.FEC" advise="1">
        <values>
          <value>
            <val>12.3</val>
          </value>
        </values>
      </ddeItem>
      <ddeItem name="DI1N23.HOR" advise="1">
        <values>
          <value t="str">
            <val>11:01:56</val>
          </value>
        </values>
      </ddeItem>
      <ddeItem name="DI1N23.MAX" advise="1">
        <values>
          <value>
            <val>12.244999999999999</val>
          </value>
        </values>
      </ddeItem>
      <ddeItem name="DI1N23.MES" advise="1">
        <values>
          <value>
            <val>-1.5434606011373404</val>
          </value>
        </values>
      </ddeItem>
      <ddeItem name="DI1N23.MIN" advise="1">
        <values>
          <value>
            <val>12.109999999999994</val>
          </value>
        </values>
      </ddeItem>
      <ddeItem name="DI1N23.NEG" advise="1">
        <values>
          <value>
            <val>1996</val>
          </value>
        </values>
      </ddeItem>
      <ddeItem name="DI1N23.QTT" advise="1">
        <values>
          <value>
            <val>35685</val>
          </value>
        </values>
      </ddeItem>
      <ddeItem name="DI1N23.SEM" advise="1">
        <values>
          <value>
            <val>0.58091286307048284</val>
          </value>
        </values>
      </ddeItem>
      <ddeItem name="DI1N23.SEMES" advise="1">
        <values>
          <value>
            <val>62.684563758389174</val>
          </value>
        </values>
      </ddeItem>
      <ddeItem name="DI1N23.TRIM" advise="1">
        <values>
          <value>
            <val>25.595854922279727</val>
          </value>
        </values>
      </ddeItem>
      <ddeItem name="DI1N23.ULT" advise="1">
        <values>
          <value>
            <val>12.119999999999994</val>
          </value>
        </values>
      </ddeItem>
      <ddeItem name="DI1N23.VAR" advise="1">
        <values>
          <value>
            <val>-1.4634146341464032</val>
          </value>
        </values>
      </ddeItem>
      <ddeItem name="DI1N23.VEN" advise="1">
        <values>
          <value t="str">
            <val>03/07/2023</val>
          </value>
        </values>
      </ddeItem>
      <ddeItem name="DI1N23.VOL" advise="1">
        <values>
          <value>
            <val>2966669914.9499946</val>
          </value>
        </values>
      </ddeItem>
      <ddeItem name="DI1N24.12M" advise="1">
        <values>
          <value>
            <val>87.578616352201138</val>
          </value>
        </values>
      </ddeItem>
      <ddeItem name="DI1N24.130" advise="1">
        <values>
          <value t="str">
            <val>11,967</val>
          </value>
        </values>
      </ddeItem>
      <ddeItem name="DI1N24.131" advise="1">
        <values>
          <value t="str">
            <val>12,024</val>
          </value>
        </values>
      </ddeItem>
      <ddeItem name="DI1N24.3M" advise="1">
        <values>
          <value>
            <val>24.27083333333324</val>
          </value>
        </values>
      </ddeItem>
      <ddeItem name="DI1N24.4" advise="1">
        <values>
          <value t="str">
            <val>299,396</val>
          </value>
        </values>
      </ddeItem>
      <ddeItem name="DI1N24.67" advise="1">
        <values>
          <value t="str">
            <val>11,984</val>
          </value>
        </values>
      </ddeItem>
      <ddeItem name="DI1N24.6M" advise="1">
        <values>
          <value>
            <val>46.921182266009744</val>
          </value>
        </values>
      </ddeItem>
      <ddeItem name="DI1N24.ABE" advise="1">
        <values>
          <value>
            <val>12.025</val>
          </value>
        </values>
      </ddeItem>
      <ddeItem name="DI1N24.AJA" advise="1">
        <values>
          <value>
            <val>12.105</val>
          </value>
        </values>
      </ddeItem>
      <ddeItem name="DI1N24.AJU" advise="1">
        <values>
          <value>
            <val>0</val>
          </value>
        </values>
      </ddeItem>
      <ddeItem name="DI1N24.ANO" advise="1">
        <values>
          <value>
            <val>120.1107011070109</val>
          </value>
        </values>
      </ddeItem>
      <ddeItem name="DI1N24.DAT" advise="1">
        <values>
          <value t="str">
            <val>19/11/2021</val>
          </value>
        </values>
      </ddeItem>
      <ddeItem name="DI1N24.FEC" advise="1">
        <values>
          <value>
            <val>12.105</val>
          </value>
        </values>
      </ddeItem>
      <ddeItem name="DI1N24.HOR" advise="1">
        <values>
          <value t="str">
            <val>11:02:03</val>
          </value>
        </values>
      </ddeItem>
      <ddeItem name="DI1N24.MAX" advise="1">
        <values>
          <value>
            <val>12.065</val>
          </value>
        </values>
      </ddeItem>
      <ddeItem name="DI1N24.MES" advise="1">
        <values>
          <value>
            <val>-2.3731587561375451</val>
          </value>
        </values>
      </ddeItem>
      <ddeItem name="DI1N24.MIN" advise="1">
        <values>
          <value>
            <val>11.914999999999997</val>
          </value>
        </values>
      </ddeItem>
      <ddeItem name="DI1N24.NEG" advise="1">
        <values>
          <value>
            <val>864</val>
          </value>
        </values>
      </ddeItem>
      <ddeItem name="DI1N24.QTT" advise="1">
        <values>
          <value>
            <val>8190</val>
          </value>
        </values>
      </ddeItem>
      <ddeItem name="DI1N24.SEM" advise="1">
        <values>
          <value>
            <val>0.84530853761615177</val>
          </value>
        </values>
      </ddeItem>
      <ddeItem name="DI1N24.SEMES" advise="1">
        <values>
          <value>
            <val>51.012658227847993</val>
          </value>
        </values>
      </ddeItem>
      <ddeItem name="DI1N24.TRIM" advise="1">
        <values>
          <value>
            <val>17.652859960552188</val>
          </value>
        </values>
      </ddeItem>
      <ddeItem name="DI1N24.ULT" advise="1">
        <values>
          <value>
            <val>11.929999999999993</val>
          </value>
        </values>
      </ddeItem>
      <ddeItem name="DI1N24.VAR" advise="1">
        <values>
          <value>
            <val>-1.4456836018174926</val>
          </value>
        </values>
      </ddeItem>
      <ddeItem name="DI1N24.VEN" advise="1">
        <values>
          <value t="str">
            <val>01/07/2024</val>
          </value>
        </values>
      </ddeItem>
      <ddeItem name="DI1N24.VOL" advise="1">
        <values>
          <value>
            <val>610416078.45000076</val>
          </value>
        </values>
      </ddeItem>
      <ddeItem name="DI1N25.12M" advise="1">
        <values>
          <value>
            <val>74.55882352941174</val>
          </value>
        </values>
      </ddeItem>
      <ddeItem name="DI1N25.130" advise="1">
        <values>
          <value t="str">
            <val>11,916</val>
          </value>
        </values>
      </ddeItem>
      <ddeItem name="DI1N25.131" advise="1">
        <values>
          <value t="str">
            <val>11,861</val>
          </value>
        </values>
      </ddeItem>
      <ddeItem name="DI1N25.3M" advise="1">
        <values>
          <value>
            <val>19.53675730110773</val>
          </value>
        </values>
      </ddeItem>
      <ddeItem name="DI1N25.4" advise="1">
        <values>
          <value t="str">
            <val>42,255</val>
          </value>
        </values>
      </ddeItem>
      <ddeItem name="DI1N25.67" advise="1">
        <values>
          <value t="str">
            <val>11,900</val>
          </value>
        </values>
      </ddeItem>
      <ddeItem name="DI1N25.6M" advise="1">
        <values>
          <value>
            <val>40.973871733966739</val>
          </value>
        </values>
      </ddeItem>
      <ddeItem name="DI1N25.ABE" advise="1">
        <values>
          <value>
            <val>11.92</val>
          </value>
        </values>
      </ddeItem>
      <ddeItem name="DI1N25.AJA" advise="1">
        <values>
          <value>
            <val>11.99</val>
          </value>
        </values>
      </ddeItem>
      <ddeItem name="DI1N25.AJU" advise="1">
        <values>
          <value>
            <val>0</val>
          </value>
        </values>
      </ddeItem>
      <ddeItem name="DI1N25.ANO" advise="1">
        <values>
          <value>
            <val>102.90598290598287</val>
          </value>
        </values>
      </ddeItem>
      <ddeItem name="DI1N25.DAT" advise="1">
        <values>
          <value t="str">
            <val>19/11/2021</val>
          </value>
        </values>
      </ddeItem>
      <ddeItem name="DI1N25.FEC" advise="1">
        <values>
          <value>
            <val>11.96</val>
          </value>
        </values>
      </ddeItem>
      <ddeItem name="DI1N25.HOR" advise="1">
        <values>
          <value t="str">
            <val>09:54:52</val>
          </value>
        </values>
      </ddeItem>
      <ddeItem name="DI1N25.MAX" advise="1">
        <values>
          <value>
            <val>11.94</val>
          </value>
        </values>
      </ddeItem>
      <ddeItem name="DI1N25.MES" advise="1">
        <values>
          <value>
            <val>-1.3300083125519693</val>
          </value>
        </values>
      </ddeItem>
      <ddeItem name="DI1N25.MIN" advise="1">
        <values>
          <value>
            <val>11.87</val>
          </value>
        </values>
      </ddeItem>
      <ddeItem name="DI1N25.NEG" advise="1">
        <values>
          <value>
            <val>39</val>
          </value>
        </values>
      </ddeItem>
      <ddeItem name="DI1N25.QTT" advise="1">
        <values>
          <value>
            <val>365</val>
          </value>
        </values>
      </ddeItem>
      <ddeItem name="DI1N25.SEM" advise="1">
        <values>
          <value>
            <val>1.8010291595197176</val>
          </value>
        </values>
      </ddeItem>
      <ddeItem name="DI1N25.SEMES" advise="1">
        <values>
          <value>
            <val>46.543209876543173</val>
          </value>
        </values>
      </ddeItem>
      <ddeItem name="DI1N25.TRIM" advise="1">
        <values>
          <value>
            <val>14.024975984630153</val>
          </value>
        </values>
      </ddeItem>
      <ddeItem name="DI1N25.ULT" advise="1">
        <values>
          <value>
            <val>11.87</val>
          </value>
        </values>
      </ddeItem>
      <ddeItem name="DI1N25.VAR" advise="1">
        <values>
          <value>
            <val>-0.75250836120403619</val>
          </value>
        </values>
      </ddeItem>
      <ddeItem name="DI1N25.VEN" advise="1">
        <values>
          <value t="str">
            <val>01/07/2025</val>
          </value>
        </values>
      </ddeItem>
      <ddeItem name="DI1N25.VOL" advise="1">
        <values>
          <value>
            <val>24343701.650000002</val>
          </value>
        </values>
      </ddeItem>
      <ddeItem name="DI1N26.12M" advise="1">
        <values>
          <value>
            <val>62.61937244201907</val>
          </value>
        </values>
      </ddeItem>
      <ddeItem name="DI1N26.130" advise="1">
        <values>
          <value t="str">
            <val>11,835</val>
          </value>
        </values>
      </ddeItem>
      <ddeItem name="DI1N26.131" advise="1">
        <values>
          <value t="str">
            <val>11,731</val>
          </value>
        </values>
      </ddeItem>
      <ddeItem name="DI1N26.3M" advise="1">
        <values>
          <value>
            <val>18.725099601593616</val>
          </value>
        </values>
      </ddeItem>
      <ddeItem name="DI1N26.4" advise="1">
        <values>
          <value t="str">
            <val>-2,700</val>
          </value>
        </values>
      </ddeItem>
      <ddeItem name="DI1N26.67" advise="1">
        <values>
          <value t="str">
            <val>11,885</val>
          </value>
        </values>
      </ddeItem>
      <ddeItem name="DI1N26.6M" advise="1">
        <values>
          <value>
            <val>37.485582468281429</val>
          </value>
        </values>
      </ddeItem>
      <ddeItem name="DI1N26.ABE" advise="1">
        <values>
          <value>
            <val>11.85</val>
          </value>
        </values>
      </ddeItem>
      <ddeItem name="DI1N26.AJA" advise="1">
        <values>
          <value>
            <val>11.865</val>
          </value>
        </values>
      </ddeItem>
      <ddeItem name="DI1N26.AJU" advise="1">
        <values>
          <value>
            <val>11.94</val>
          </value>
        </values>
      </ddeItem>
      <ddeItem name="DI1N26.ANO" advise="1">
        <values>
          <value>
            <val>91.332263242375589</val>
          </value>
        </values>
      </ddeItem>
      <ddeItem name="DI1N26.DAT" advise="1">
        <values>
          <value t="str">
            <val>18/11/2021</val>
          </value>
        </values>
      </ddeItem>
      <ddeItem name="DI1N26.FEC" advise="1">
        <values>
          <value>
            <val>11.850000000000001</val>
          </value>
        </values>
      </ddeItem>
      <ddeItem name="DI1N26.HOR" advise="1">
        <values>
          <value t="str">
            <val>15:58:51</val>
          </value>
        </values>
      </ddeItem>
      <ddeItem name="DI1N26.MAX" advise="1">
        <values>
          <value>
            <val>11.92</val>
          </value>
        </values>
      </ddeItem>
      <ddeItem name="DI1N26.MES" advise="1">
        <values>
          <value>
            <val>-0.83194675540766561</val>
          </value>
        </values>
      </ddeItem>
      <ddeItem name="DI1N26.MIN" advise="1">
        <values>
          <value>
            <val>11.85</val>
          </value>
        </values>
      </ddeItem>
      <ddeItem name="DI1N26.NEG" advise="1">
        <values>
          <value>
            <val>7</val>
          </value>
        </values>
      </ddeItem>
      <ddeItem name="DI1N26.QTT" advise="1">
        <values>
          <value>
            <val>635</val>
          </value>
        </values>
      </ddeItem>
      <ddeItem name="DI1N26.SEM" advise="1">
        <values>
          <value>
            <val>2.5817555938037771</val>
          </value>
        </values>
      </ddeItem>
      <ddeItem name="DI1N26.SEMES" advise="1">
        <values>
          <value>
            <val>42.243436754176592</val>
          </value>
        </values>
      </ddeItem>
      <ddeItem name="DI1N26.TRIM" advise="1">
        <values>
          <value>
            <val>11.924882629107977</val>
          </value>
        </values>
      </ddeItem>
      <ddeItem name="DI1N26.ULT" advise="1">
        <values>
          <value>
            <val>11.92</val>
          </value>
        </values>
      </ddeItem>
      <ddeItem name="DI1N26.VAR" advise="1">
        <values>
          <value>
            <val>0.59071729957807406</val>
          </value>
        </values>
      </ddeItem>
      <ddeItem name="DI1N26.VEN" advise="1">
        <values>
          <value t="str">
            <val>01/07/2026</val>
          </value>
        </values>
      </ddeItem>
      <ddeItem name="DI1N26.VOL" advise="1">
        <values>
          <value>
            <val>37896659.100000001</val>
          </value>
        </values>
      </ddeItem>
      <ddeItem name="DI1Q22.12M" advise="1">
        <values>
          <value>
            <val>53.619302949061655</val>
          </value>
        </values>
      </ddeItem>
      <ddeItem name="DI1Q22.130" advise="1">
        <values>
          <value t="str">
            <val>11,393</val>
          </value>
        </values>
      </ddeItem>
      <ddeItem name="DI1Q22.131" advise="1">
        <values>
          <value t="str">
            <val>11,502</val>
          </value>
        </values>
      </ddeItem>
      <ddeItem name="DI1Q22.3M" advise="1">
        <values>
          <value>
            <val>40.613496932515339</val>
          </value>
        </values>
      </ddeItem>
      <ddeItem name="DI1Q22.4" advise="1">
        <values>
          <value t="str">
            <val>63,680</val>
          </value>
        </values>
      </ddeItem>
      <ddeItem name="DI1Q22.67" advise="1">
        <values>
          <value t="str">
            <val>11,460</val>
          </value>
        </values>
      </ddeItem>
      <ddeItem name="DI1Q22.6M" advise="1">
        <values>
          <value>
            <val>53.619302949061655</val>
          </value>
        </values>
      </ddeItem>
      <ddeItem name="DI1Q22.ABE" advise="1">
        <values>
          <value>
            <val>11.46</val>
          </value>
        </values>
      </ddeItem>
      <ddeItem name="DI1Q22.AJA" advise="1">
        <values>
          <value>
            <val>11.535</val>
          </value>
        </values>
      </ddeItem>
      <ddeItem name="DI1Q22.AJU" advise="1">
        <values>
          <value>
            <val>0</val>
          </value>
        </values>
      </ddeItem>
      <ddeItem name="DI1Q22.ANO" advise="1">
        <values>
          <value>
            <val>53.619302949061655</val>
          </value>
        </values>
      </ddeItem>
      <ddeItem name="DI1Q22.DAT" advise="1">
        <values>
          <value t="str">
            <val>19/11/2021</val>
          </value>
        </values>
      </ddeItem>
      <ddeItem name="DI1Q22.FEC" advise="1">
        <values>
          <value>
            <val>11.515000000000001</val>
          </value>
        </values>
      </ddeItem>
      <ddeItem name="DI1Q22.HOR" advise="1">
        <values>
          <value t="str">
            <val>10:31:49</val>
          </value>
        </values>
      </ddeItem>
      <ddeItem name="DI1Q22.MAX" advise="1">
        <values>
          <value>
            <val>11.46</val>
          </value>
        </values>
      </ddeItem>
      <ddeItem name="DI1Q22.MES" advise="1">
        <values>
          <value>
            <val>0.61457418788411133</val>
          </value>
        </values>
      </ddeItem>
      <ddeItem name="DI1Q22.MIN" advise="1">
        <values>
          <value>
            <val>11.46</val>
          </value>
        </values>
      </ddeItem>
      <ddeItem name="DI1Q22.NEG" advise="1">
        <values>
          <value>
            <val>1</val>
          </value>
        </values>
      </ddeItem>
      <ddeItem name="DI1Q22.QTT" advise="1">
        <values>
          <value>
            <val>25</val>
          </value>
        </values>
      </ddeItem>
      <ddeItem name="DI1Q22.SEM" advise="1">
        <values>
          <value>
            <val>0.7915567282321887</val>
          </value>
        </values>
      </ddeItem>
      <ddeItem name="DI1Q22.SEMES" advise="1">
        <values>
          <value>
            <val>53.619302949061655</val>
          </value>
        </values>
      </ddeItem>
      <ddeItem name="DI1Q22.TRIM" advise="1">
        <values>
          <value>
            <val>30.896630496858933</val>
          </value>
        </values>
      </ddeItem>
      <ddeItem name="DI1Q22.ULT" advise="1">
        <values>
          <value>
            <val>11.46</val>
          </value>
        </values>
      </ddeItem>
      <ddeItem name="DI1Q22.VAR" advise="1">
        <values>
          <value>
            <val>-0.47763786365609917</val>
          </value>
        </values>
      </ddeItem>
      <ddeItem name="DI1Q22.VEN" advise="1">
        <values>
          <value t="str">
            <val>01/08/2022</val>
          </value>
        </values>
      </ddeItem>
      <ddeItem name="DI1Q22.VOL" advise="1">
        <values>
          <value>
            <val>2317562.5</val>
          </value>
        </values>
      </ddeItem>
      <ddeItem name="DI1U22.12M" advise="1">
        <values>
          <value>
            <val>42.752740560292317</val>
          </value>
        </values>
      </ddeItem>
      <ddeItem name="DI1U22.130" advise="1">
        <values>
          <value t="str">
            <val>11,640</val>
          </value>
        </values>
      </ddeItem>
      <ddeItem name="DI1U22.131" advise="1">
        <values>
          <value t="str">
            <val>11,739</val>
          </value>
        </values>
      </ddeItem>
      <ddeItem name="DI1U22.3M" advise="1">
        <values>
          <value>
            <val>42.752740560292317</val>
          </value>
        </values>
      </ddeItem>
      <ddeItem name="DI1U22.4" advise="1">
        <values>
          <value t="str">
            <val>20,285</val>
          </value>
        </values>
      </ddeItem>
      <ddeItem name="DI1U22.67" advise="1">
        <values>
          <value t="str">
            <val>11,698</val>
          </value>
        </values>
      </ddeItem>
      <ddeItem name="DI1U22.6M" advise="1">
        <values>
          <value>
            <val>42.752740560292317</val>
          </value>
        </values>
      </ddeItem>
      <ddeItem name="DI1U22.ABE" advise="1">
        <values>
          <value>
            <val>11.675000000000001</val>
          </value>
        </values>
      </ddeItem>
      <ddeItem name="DI1U22.AJA" advise="1">
        <values>
          <value>
            <val>0</val>
          </value>
        </values>
      </ddeItem>
      <ddeItem name="DI1U22.AJU" advise="1">
        <values>
          <value>
            <val>11.742000000000001</val>
          </value>
        </values>
      </ddeItem>
      <ddeItem name="DI1U22.ANO" advise="1">
        <values>
          <value>
            <val>42.752740560292317</val>
          </value>
        </values>
      </ddeItem>
      <ddeItem name="DI1U22.DAT" advise="1">
        <values>
          <value t="str">
            <val>18/11/2021</val>
          </value>
        </values>
      </ddeItem>
      <ddeItem name="DI1U22.FEC" advise="1">
        <values>
          <value>
            <val>11.610000000000001</val>
          </value>
        </values>
      </ddeItem>
      <ddeItem name="DI1U22.HOR" advise="1">
        <values>
          <value t="str">
            <val>15:13:45</val>
          </value>
        </values>
      </ddeItem>
      <ddeItem name="DI1U22.MAX" advise="1">
        <values>
          <value>
            <val>11.72</val>
          </value>
        </values>
      </ddeItem>
      <ddeItem name="DI1U22.MES" advise="1">
        <values>
          <value>
            <val>0.17094017094016728</val>
          </value>
        </values>
      </ddeItem>
      <ddeItem name="DI1U22.MIN" advise="1">
        <values>
          <value>
            <val>11.675000000000001</val>
          </value>
        </values>
      </ddeItem>
      <ddeItem name="DI1U22.NEG" advise="1">
        <values>
          <value>
            <val>8</val>
          </value>
        </values>
      </ddeItem>
      <ddeItem name="DI1U22.QTT" advise="1">
        <values>
          <value>
            <val>1305</val>
          </value>
        </values>
      </ddeItem>
      <ddeItem name="DI1U22.SEM" advise="1">
        <values>
          <value>
            <val>-0.25531914893617985</val>
          </value>
        </values>
      </ddeItem>
      <ddeItem name="DI1U22.SEMES" advise="1">
        <values>
          <value>
            <val>42.752740560292317</val>
          </value>
        </values>
      </ddeItem>
      <ddeItem name="DI1U22.TRIM" advise="1">
        <values>
          <value>
            <val>31.316526610644253</val>
          </value>
        </values>
      </ddeItem>
      <ddeItem name="DI1U22.ULT" advise="1">
        <values>
          <value>
            <val>11.72</val>
          </value>
        </values>
      </ddeItem>
      <ddeItem name="DI1U22.VAR" advise="1">
        <values>
          <value>
            <val>0.94745908699395898</val>
          </value>
        </values>
      </ddeItem>
      <ddeItem name="DI1U22.VEN" advise="1">
        <values>
          <value t="str">
            <val>01/09/2022</val>
          </value>
        </values>
      </ddeItem>
      <ddeItem name="DI1U22.VOL" advise="1">
        <values>
          <value>
            <val>119532702.34999999</val>
          </value>
        </values>
      </ddeItem>
      <ddeItem name="DI1V22.12M" advise="1">
        <values>
          <value>
            <val>159.69162995594712</val>
          </value>
        </values>
      </ddeItem>
      <ddeItem name="DI1V22.130" advise="1">
        <values>
          <value t="str">
            <val>11,800</val>
          </value>
        </values>
      </ddeItem>
      <ddeItem name="DI1V22.131" advise="1">
        <values>
          <value t="str">
            <val>11,825</val>
          </value>
        </values>
      </ddeItem>
      <ddeItem name="DI1V22.3M" advise="1">
        <values>
          <value>
            <val>42.305371152685559</val>
          </value>
        </values>
      </ddeItem>
      <ddeItem name="DI1V22.4" advise="1">
        <values>
          <value t="str">
            <val>1.274,497</val>
          </value>
        </values>
      </ddeItem>
      <ddeItem name="DI1V22.67" advise="1">
        <values>
          <value t="str">
            <val>11,820</val>
          </value>
        </values>
      </ddeItem>
      <ddeItem name="DI1V22.6M" advise="1">
        <values>
          <value>
            <val>81.384615384615344</val>
          </value>
        </values>
      </ddeItem>
      <ddeItem name="DI1V22.ABE" advise="1">
        <values>
          <value>
            <val>11.84</val>
          </value>
        </values>
      </ddeItem>
      <ddeItem name="DI1V22.AJA" advise="1">
        <values>
          <value>
            <val>11.9</val>
          </value>
        </values>
      </ddeItem>
      <ddeItem name="DI1V22.AJU" advise="1">
        <values>
          <value>
            <val>0</val>
          </value>
        </values>
      </ddeItem>
      <ddeItem name="DI1V22.ANO" advise="1">
        <values>
          <value>
            <val>199.23857868020301</val>
          </value>
        </values>
      </ddeItem>
      <ddeItem name="DI1V22.DAT" advise="1">
        <values>
          <value t="str">
            <val>19/11/2021</val>
          </value>
        </values>
      </ddeItem>
      <ddeItem name="DI1V22.FEC" advise="1">
        <values>
          <value>
            <val>11.9</val>
          </value>
        </values>
      </ddeItem>
      <ddeItem name="DI1V22.HOR" advise="1">
        <values>
          <value t="str">
            <val>11:02:36</val>
          </value>
        </values>
      </ddeItem>
      <ddeItem name="DI1V22.MAX" advise="1">
        <values>
          <value>
            <val>11.87</val>
          </value>
        </values>
      </ddeItem>
      <ddeItem name="DI1V22.MES" advise="1">
        <values>
          <value>
            <val>-0.42229729729731824</val>
          </value>
        </values>
      </ddeItem>
      <ddeItem name="DI1V22.MIN" advise="1">
        <values>
          <value>
            <val>11.779999999999996</val>
          </value>
        </values>
      </ddeItem>
      <ddeItem name="DI1V22.NEG" advise="1">
        <values>
          <value>
            <val>1914</val>
          </value>
        </values>
      </ddeItem>
      <ddeItem name="DI1V22.QTT" advise="1">
        <values>
          <value>
            <val>45615</val>
          </value>
        </values>
      </ddeItem>
      <ddeItem name="DI1V22.SEM" advise="1">
        <values>
          <value>
            <val>1.1583011583011411</val>
          </value>
        </values>
      </ddeItem>
      <ddeItem name="DI1V22.SEMES" advise="1">
        <values>
          <value>
            <val>71.366279069767415</val>
          </value>
        </values>
      </ddeItem>
      <ddeItem name="DI1V22.TRIM" advise="1">
        <values>
          <value>
            <val>31.145717463848712</val>
          </value>
        </values>
      </ddeItem>
      <ddeItem name="DI1V22.ULT" advise="1">
        <values>
          <value>
            <val>11.79</val>
          </value>
        </values>
      </ddeItem>
      <ddeItem name="DI1V22.VAR" advise="1">
        <values>
          <value>
            <val>-0.92436974789916349</val>
          </value>
        </values>
      </ddeItem>
      <ddeItem name="DI1V22.VEN" advise="1">
        <values>
          <value t="str">
            <val>03/10/2022</val>
          </value>
        </values>
      </ddeItem>
      <ddeItem name="DI1V22.VOL" advise="1">
        <values>
          <value>
            <val>4137946608.7999988</val>
          </value>
        </values>
      </ddeItem>
      <ddeItem name="DI1V23.12M" advise="1">
        <values>
          <value>
            <val>110.01742160278754</val>
          </value>
        </values>
      </ddeItem>
      <ddeItem name="DI1V23.130" advise="1">
        <values>
          <value t="str">
            <val>12,134</val>
          </value>
        </values>
      </ddeItem>
      <ddeItem name="DI1V23.131" advise="1">
        <values>
          <value t="str">
            <val>12,145</val>
          </value>
        </values>
      </ddeItem>
      <ddeItem name="DI1V23.3M" advise="1">
        <values>
          <value>
            <val>30.748373101952325</val>
          </value>
        </values>
      </ddeItem>
      <ddeItem name="DI1V23.4" advise="1">
        <values>
          <value t="str">
            <val>78,645</val>
          </value>
        </values>
      </ddeItem>
      <ddeItem name="DI1V23.67" advise="1">
        <values>
          <value t="str">
            <val>12,115</val>
          </value>
        </values>
      </ddeItem>
      <ddeItem name="DI1V23.6M" advise="1">
        <values>
          <value>
            <val>57.684761281883645</val>
          </value>
        </values>
      </ddeItem>
      <ddeItem name="DI1V23.ABE" advise="1">
        <values>
          <value>
            <val>12.18</val>
          </value>
        </values>
      </ddeItem>
      <ddeItem name="DI1V23.AJA" advise="1">
        <values>
          <value>
            <val>12.238</val>
          </value>
        </values>
      </ddeItem>
      <ddeItem name="DI1V23.AJU" advise="1">
        <values>
          <value>
            <val>0</val>
          </value>
        </values>
      </ddeItem>
      <ddeItem name="DI1V23.ANO" advise="1">
        <values>
          <value>
            <val>146.02040816326539</val>
          </value>
        </values>
      </ddeItem>
      <ddeItem name="DI1V23.DAT" advise="1">
        <values>
          <value t="str">
            <val>19/11/2021</val>
          </value>
        </values>
      </ddeItem>
      <ddeItem name="DI1V23.FEC" advise="1">
        <values>
          <value>
            <val>12.205000000000002</val>
          </value>
        </values>
      </ddeItem>
      <ddeItem name="DI1V23.HOR" advise="1">
        <values>
          <value t="str">
            <val>11:01:56</val>
          </value>
        </values>
      </ddeItem>
      <ddeItem name="DI1V23.MAX" advise="1">
        <values>
          <value>
            <val>12.18</val>
          </value>
        </values>
      </ddeItem>
      <ddeItem name="DI1V23.MES" advise="1">
        <values>
          <value>
            <val>-2.507076425394219</val>
          </value>
        </values>
      </ddeItem>
      <ddeItem name="DI1V23.MIN" advise="1">
        <values>
          <value>
            <val>12.044999999999995</val>
          </value>
        </values>
      </ddeItem>
      <ddeItem name="DI1V23.NEG" advise="1">
        <values>
          <value>
            <val>149</val>
          </value>
        </values>
      </ddeItem>
      <ddeItem name="DI1V23.QTT" advise="1">
        <values>
          <value>
            <val>965</val>
          </value>
        </values>
      </ddeItem>
      <ddeItem name="DI1V23.SEM" advise="1">
        <values>
          <value>
            <val>0.71010860484548366</val>
          </value>
        </values>
      </ddeItem>
      <ddeItem name="DI1V23.SEMES" advise="1">
        <values>
          <value>
            <val>58.202099737532855</val>
          </value>
        </values>
      </ddeItem>
      <ddeItem name="DI1V23.TRIM" advise="1">
        <values>
          <value>
            <val>22.634791454730468</val>
          </value>
        </values>
      </ddeItem>
      <ddeItem name="DI1V23.ULT" advise="1">
        <values>
          <value>
            <val>12.055000000000005</val>
          </value>
        </values>
      </ddeItem>
      <ddeItem name="DI1V23.VAR" advise="1">
        <values>
          <value>
            <val>-1.2290045063498241</val>
          </value>
        </values>
      </ddeItem>
      <ddeItem name="DI1V23.VEN" advise="1">
        <values>
          <value t="str">
            <val>02/10/2023</val>
          </value>
        </values>
      </ddeItem>
      <ddeItem name="DI1V23.VOL" advise="1">
        <values>
          <value>
            <val>77991985.400000036</val>
          </value>
        </values>
      </ddeItem>
      <ddeItem name="DI1V24.12M" advise="1">
        <values>
          <value>
            <val>80.757575757575736</val>
          </value>
        </values>
      </ddeItem>
      <ddeItem name="DI1V24.130" advise="1">
        <values>
          <value t="str">
            <val>11,930</val>
          </value>
        </values>
      </ddeItem>
      <ddeItem name="DI1V24.131" advise="1">
        <values>
          <value t="str">
            <val>11,899</val>
          </value>
        </values>
      </ddeItem>
      <ddeItem name="DI1V24.3M" advise="1">
        <values>
          <value>
            <val>22.484599589322375</val>
          </value>
        </values>
      </ddeItem>
      <ddeItem name="DI1V24.4" advise="1">
        <values>
          <value t="str">
            <val>5,325</val>
          </value>
        </values>
      </ddeItem>
      <ddeItem name="DI1V24.67" advise="1">
        <values>
          <value t="str">
            <val>11,930</val>
          </value>
        </values>
      </ddeItem>
      <ddeItem name="DI1V24.6M" advise="1">
        <values>
          <value>
            <val>46.022031823745408</val>
          </value>
        </values>
      </ddeItem>
      <ddeItem name="DI1V24.ABE" advise="1">
        <values>
          <value>
            <val>11.930000000000001</val>
          </value>
        </values>
      </ddeItem>
      <ddeItem name="DI1V24.AJA" advise="1">
        <values>
          <value>
            <val>12.092000000000001</val>
          </value>
        </values>
      </ddeItem>
      <ddeItem name="DI1V24.AJU" advise="1">
        <values>
          <value>
            <val>0</val>
          </value>
        </values>
      </ddeItem>
      <ddeItem name="DI1V24.ANO" advise="1">
        <values>
          <value>
            <val>116.51542649727764</val>
          </value>
        </values>
      </ddeItem>
      <ddeItem name="DI1V24.DAT" advise="1">
        <values>
          <value t="str">
            <val>19/11/2021</val>
          </value>
        </values>
      </ddeItem>
      <ddeItem name="DI1V24.FEC" advise="1">
        <values>
          <value>
            <val>12.055000000000001</val>
          </value>
        </values>
      </ddeItem>
      <ddeItem name="DI1V24.HOR" advise="1">
        <values>
          <value t="str">
            <val>10:08:16</val>
          </value>
        </values>
      </ddeItem>
      <ddeItem name="DI1V24.MAX" advise="1">
        <values>
          <value>
            <val>11.93</val>
          </value>
        </values>
      </ddeItem>
      <ddeItem name="DI1V24.MES" advise="1">
        <values>
          <value>
            <val>-0.66611157368860807</val>
          </value>
        </values>
      </ddeItem>
      <ddeItem name="DI1V24.MIN" advise="1">
        <values>
          <value>
            <val>11.93</val>
          </value>
        </values>
      </ddeItem>
      <ddeItem name="DI1V24.NEG" advise="1">
        <values>
          <value>
            <val>11</val>
          </value>
        </values>
      </ddeItem>
      <ddeItem name="DI1V24.QTT" advise="1">
        <values>
          <value>
            <val>90</val>
          </value>
        </values>
      </ddeItem>
      <ddeItem name="DI1V24.SEM" advise="1">
        <values>
          <value>
            <val>1.3593882752761117</val>
          </value>
        </values>
      </ddeItem>
      <ddeItem name="DI1V24.SEMES" advise="1">
        <values>
          <value>
            <val>49.49874686716791</val>
          </value>
        </values>
      </ddeItem>
      <ddeItem name="DI1V24.TRIM" advise="1">
        <values>
          <value>
            <val>15.712900096993202</val>
          </value>
        </values>
      </ddeItem>
      <ddeItem name="DI1V24.ULT" advise="1">
        <values>
          <value>
            <val>11.93</val>
          </value>
        </values>
      </ddeItem>
      <ddeItem name="DI1V24.VAR" advise="1">
        <values>
          <value>
            <val>-1.0369141435089233</val>
          </value>
        </values>
      </ddeItem>
      <ddeItem name="DI1V24.VEN" advise="1">
        <values>
          <value t="str">
            <val>01/10/2024</val>
          </value>
        </values>
      </ddeItem>
      <ddeItem name="DI1V24.VOL" advise="1">
        <values>
          <value>
            <val>6519302.0999999987</val>
          </value>
        </values>
      </ddeItem>
      <ddeItem name="DI1V25.12M" advise="1">
        <values>
          <value>
            <val>70.227920227920208</val>
          </value>
        </values>
      </ddeItem>
      <ddeItem name="DI1V25.130" advise="1">
        <values>
          <value t="str">
            <val>11,828</val>
          </value>
        </values>
      </ddeItem>
      <ddeItem name="DI1V25.131" advise="1">
        <values>
          <value t="str">
            <val>11,855</val>
          </value>
        </values>
      </ddeItem>
      <ddeItem name="DI1V25.3M" advise="1">
        <values>
          <value>
            <val>20.100502512562795</val>
          </value>
        </values>
      </ddeItem>
      <ddeItem name="DI1V25.4" advise="1">
        <values>
          <value t="str">
            <val>5,287</val>
          </value>
        </values>
      </ddeItem>
      <ddeItem name="DI1V25.67" advise="1">
        <values>
          <value t="str">
            <val>11,933</val>
          </value>
        </values>
      </ddeItem>
      <ddeItem name="DI1V25.6M" advise="1">
        <values>
          <value>
            <val>41.420118343195242</val>
          </value>
        </values>
      </ddeItem>
      <ddeItem name="DI1V25.ABE" advise="1">
        <values>
          <value>
            <val>11.92</val>
          </value>
        </values>
      </ddeItem>
      <ddeItem name="DI1V25.AJA" advise="1">
        <values>
          <value>
            <val>0</val>
          </value>
        </values>
      </ddeItem>
      <ddeItem name="DI1V25.AJU" advise="1">
        <values>
          <value>
            <val>12.015000000000001</val>
          </value>
        </values>
      </ddeItem>
      <ddeItem name="DI1V25.ANO" advise="1">
        <values>
          <value>
            <val>99.832775919732413</val>
          </value>
        </values>
      </ddeItem>
      <ddeItem name="DI1V25.DAT" advise="1">
        <values>
          <value t="str">
            <val>18/11/2021</val>
          </value>
        </values>
      </ddeItem>
      <ddeItem name="DI1V25.FEC" advise="1">
        <values>
          <value>
            <val>11.81</val>
          </value>
        </values>
      </ddeItem>
      <ddeItem name="DI1V25.HOR" advise="1">
        <values>
          <value t="str">
            <val>15:35:36</val>
          </value>
        </values>
      </ddeItem>
      <ddeItem name="DI1V25.MAX" advise="1">
        <values>
          <value>
            <val>11.96</val>
          </value>
        </values>
      </ddeItem>
      <ddeItem name="DI1V25.MES" advise="1">
        <values>
          <value>
            <val>-2.4489795918367547</val>
          </value>
        </values>
      </ddeItem>
      <ddeItem name="DI1V25.MIN" advise="1">
        <values>
          <value>
            <val>11.9</val>
          </value>
        </values>
      </ddeItem>
      <ddeItem name="DI1V25.NEG" advise="1">
        <values>
          <value>
            <val>19</val>
          </value>
        </values>
      </ddeItem>
      <ddeItem name="DI1V25.QTT" advise="1">
        <values>
          <value>
            <val>190</val>
          </value>
        </values>
      </ddeItem>
      <ddeItem name="DI1V25.SEM" advise="1">
        <values>
          <value>
            <val>2.6632302405498169</val>
          </value>
        </values>
      </ddeItem>
      <ddeItem name="DI1V25.SEMES" advise="1">
        <values>
          <value>
            <val>46.805896805896786</val>
          </value>
        </values>
      </ddeItem>
      <ddeItem name="DI1V25.TRIM" advise="1">
        <values>
          <value>
            <val>13.701236917221671</val>
          </value>
        </values>
      </ddeItem>
      <ddeItem name="DI1V25.ULT" advise="1">
        <values>
          <value>
            <val>11.95</val>
          </value>
        </values>
      </ddeItem>
      <ddeItem name="DI1V25.VAR" advise="1">
        <values>
          <value>
            <val>1.1854360711261762</val>
          </value>
        </values>
      </ddeItem>
      <ddeItem name="DI1V25.VEN" advise="1">
        <values>
          <value t="str">
            <val>01/10/2025</val>
          </value>
        </values>
      </ddeItem>
      <ddeItem name="DI1V25.VOL" advise="1">
        <values>
          <value>
            <val>12289888.050000001</val>
          </value>
        </values>
      </ddeItem>
      <ddeItem name="DI1V26.12M" advise="1">
        <values>
          <value>
            <val>13.806327900287608</val>
          </value>
        </values>
      </ddeItem>
      <ddeItem name="DI1V26.130" advise="1">
        <values>
          <value t="str">
            <val>11,769</val>
          </value>
        </values>
      </ddeItem>
      <ddeItem name="DI1V26.131" advise="1">
        <values>
          <value t="str">
            <val>11,843</val>
          </value>
        </values>
      </ddeItem>
      <ddeItem name="DI1V26.3M" advise="1">
        <values>
          <value>
            <val>13.806327900287608</val>
          </value>
        </values>
      </ddeItem>
      <ddeItem name="DI1V26.4" advise="1">
        <values>
          <value t="str">
            <val>-0,845</val>
          </value>
        </values>
      </ddeItem>
      <ddeItem name="DI1V26.67" advise="1">
        <values>
          <value t="str">
            <val>11,870</val>
          </value>
        </values>
      </ddeItem>
      <ddeItem name="DI1V26.6M" advise="1">
        <values>
          <value>
            <val>13.806327900287608</val>
          </value>
        </values>
      </ddeItem>
      <ddeItem name="DI1V26.ABE" advise="1">
        <values>
          <value>
            <val>11.87</val>
          </value>
        </values>
      </ddeItem>
      <ddeItem name="DI1V26.AJA" advise="1">
        <values>
          <value>
            <val>0</val>
          </value>
        </values>
      </ddeItem>
      <ddeItem name="DI1V26.AJU" advise="1">
        <values>
          <value>
            <val>11.967000000000001</val>
          </value>
        </values>
      </ddeItem>
      <ddeItem name="DI1V26.ANO" advise="1">
        <values>
          <value>
            <val>13.806327900287608</val>
          </value>
        </values>
      </ddeItem>
      <ddeItem name="DI1V26.DAT" advise="1">
        <values>
          <value t="str">
            <val>18/11/2021</val>
          </value>
        </values>
      </ddeItem>
      <ddeItem name="DI1V26.FEC" advise="1">
        <values>
          <value>
            <val>11.81</val>
          </value>
        </values>
      </ddeItem>
      <ddeItem name="DI1V26.HOR" advise="1">
        <values>
          <value t="str">
            <val>10:12:39</val>
          </value>
        </values>
      </ddeItem>
      <ddeItem name="DI1V26.MAX" advise="1">
        <values>
          <value>
            <val>11.87</val>
          </value>
        </values>
      </ddeItem>
      <ddeItem name="DI1V26.MES" advise="1">
        <values>
          <value>
            <val>0.16877637130799827</val>
          </value>
        </values>
      </ddeItem>
      <ddeItem name="DI1V26.MIN" advise="1">
        <values>
          <value>
            <val>11.87</val>
          </value>
        </values>
      </ddeItem>
      <ddeItem name="DI1V26.NEG" advise="1">
        <values>
          <value>
            <val>1</val>
          </value>
        </values>
      </ddeItem>
      <ddeItem name="DI1V26.QTT" advise="1">
        <values>
          <value>
            <val>10</val>
          </value>
        </values>
      </ddeItem>
      <ddeItem name="DI1V26.SEM" advise="1">
        <values>
          <value>
            <val>1.9759450171821191</val>
          </value>
        </values>
      </ddeItem>
      <ddeItem name="DI1V26.SEMES" advise="1">
        <values>
          <value>
            <val>13.806327900287608</val>
          </value>
        </values>
      </ddeItem>
      <ddeItem name="DI1V26.TRIM" advise="1">
        <values>
          <value>
            <val>13.806327900287608</val>
          </value>
        </values>
      </ddeItem>
      <ddeItem name="DI1V26.ULT" advise="1">
        <values>
          <value>
            <val>11.87</val>
          </value>
        </values>
      </ddeItem>
      <ddeItem name="DI1V26.VAR" advise="1">
        <values>
          <value>
            <val>0.5080440304826368</val>
          </value>
        </values>
      </ddeItem>
      <ddeItem name="DI1V26.VEN" advise="1">
        <values>
          <value t="str">
            <val>01/10/2026</val>
          </value>
        </values>
      </ddeItem>
      <ddeItem name="DI1V26.VOL" advise="1">
        <values>
          <value>
            <val>579434.4</val>
          </value>
        </values>
      </ddeItem>
      <ddeItem name="DI1X22.12M" advise="1">
        <values>
          <value>
            <val>32.516703786191535</val>
          </value>
        </values>
      </ddeItem>
      <ddeItem name="DI1X22.130" advise="1">
        <values>
          <value t="str">
            <val>11,877</val>
          </value>
        </values>
      </ddeItem>
      <ddeItem name="DI1X22.131" advise="1">
        <values>
          <value t="str">
            <val>11,984</val>
          </value>
        </values>
      </ddeItem>
      <ddeItem name="DI1X22.3M" advise="1">
        <values>
          <value>
            <val>32.516703786191535</val>
          </value>
        </values>
      </ddeItem>
      <ddeItem name="DI1X22.4" advise="1">
        <values>
          <value t="str">
            <val>42,840</val>
          </value>
        </values>
      </ddeItem>
      <ddeItem name="DI1X22.67" advise="1">
        <values>
          <value t="str">
            <val>11,900</val>
          </value>
        </values>
      </ddeItem>
      <ddeItem name="DI1X22.6M" advise="1">
        <values>
          <value>
            <val>32.516703786191535</val>
          </value>
        </values>
      </ddeItem>
      <ddeItem name="DI1X22.ABE" advise="1">
        <values>
          <value>
            <val>11.9</val>
          </value>
        </values>
      </ddeItem>
      <ddeItem name="DI1X22.AJA" advise="1">
        <values>
          <value>
            <val>0</val>
          </value>
        </values>
      </ddeItem>
      <ddeItem name="DI1X22.AJU" advise="1">
        <values>
          <value>
            <val>11.862</val>
          </value>
        </values>
      </ddeItem>
      <ddeItem name="DI1X22.ANO" advise="1">
        <values>
          <value>
            <val>32.516703786191535</val>
          </value>
        </values>
      </ddeItem>
      <ddeItem name="DI1X22.DAT" advise="1">
        <values>
          <value t="str">
            <val>17/11/2021</val>
          </value>
        </values>
      </ddeItem>
      <ddeItem name="DI1X22.FEC" advise="1">
        <values>
          <value>
            <val>11.775</val>
          </value>
        </values>
      </ddeItem>
      <ddeItem name="DI1X22.HOR" advise="1">
        <values>
          <value t="str">
            <val>15:29:34</val>
          </value>
        </values>
      </ddeItem>
      <ddeItem name="DI1X22.MAX" advise="1">
        <values>
          <value>
            <val>11.9</val>
          </value>
        </values>
      </ddeItem>
      <ddeItem name="DI1X22.MES" advise="1">
        <values>
          <value>
            <val>0.42194092827003316</val>
          </value>
        </values>
      </ddeItem>
      <ddeItem name="DI1X22.MIN" advise="1">
        <values>
          <value>
            <val>11.9</val>
          </value>
        </values>
      </ddeItem>
      <ddeItem name="DI1X22.NEG" advise="1">
        <values>
          <value>
            <val>1</val>
          </value>
        </values>
      </ddeItem>
      <ddeItem name="DI1X22.QTT" advise="1">
        <values>
          <value>
            <val>45</val>
          </value>
        </values>
      </ddeItem>
      <ddeItem name="DI1X22.SEM" advise="1">
        <values>
          <value>
            <val>-0.41841004184101016</val>
          </value>
        </values>
      </ddeItem>
      <ddeItem name="DI1X22.SEMES" advise="1">
        <values>
          <value>
            <val>32.516703786191535</val>
          </value>
        </values>
      </ddeItem>
      <ddeItem name="DI1X22.TRIM" advise="1">
        <values>
          <value>
            <val>32.516703786191535</val>
          </value>
        </values>
      </ddeItem>
      <ddeItem name="DI1X22.ULT" advise="1">
        <values>
          <value>
            <val>11.9</val>
          </value>
        </values>
      </ddeItem>
      <ddeItem name="DI1X22.VAR" advise="1">
        <values>
          <value>
            <val>1.0615711252653881</val>
          </value>
        </values>
      </ddeItem>
      <ddeItem name="DI1X22.VEN" advise="1">
        <values>
          <value t="str">
            <val>01/11/2022</val>
          </value>
        </values>
      </ddeItem>
      <ddeItem name="DI1X22.VOL" advise="1">
        <values>
          <value>
            <val>4039430.4</val>
          </value>
        </values>
      </ddeItem>
      <ddeItem name="DI1Z21.12M" advise="1">
        <values>
          <value>
            <val>146.90322580645162</val>
          </value>
        </values>
      </ddeItem>
      <ddeItem name="DI1Z21.130" advise="1">
        <values>
          <value t="str">
            <val>7,656</val>
          </value>
        </values>
      </ddeItem>
      <ddeItem name="DI1Z21.131" advise="1">
        <values>
          <value t="str">
            <val>7,672</val>
          </value>
        </values>
      </ddeItem>
      <ddeItem name="DI1Z21.3M" advise="1">
        <values>
          <value>
            <val>22.170790103750985</val>
          </value>
        </values>
      </ddeItem>
      <ddeItem name="DI1Z21.4" advise="1">
        <values>
          <value t="str">
            <val>436,170</val>
          </value>
        </values>
      </ddeItem>
      <ddeItem name="DI1Z21.67" advise="1">
        <values>
          <value t="str">
            <val>7,656</val>
          </value>
        </values>
      </ddeItem>
      <ddeItem name="DI1Z21.6M" advise="1">
        <values>
          <value>
            <val>60.798319327731065</val>
          </value>
        </values>
      </ddeItem>
      <ddeItem name="DI1Z21.ABE" advise="1">
        <values>
          <value>
            <val>7.6539999999999999</val>
          </value>
        </values>
      </ddeItem>
      <ddeItem name="DI1Z21.AJA" advise="1">
        <values>
          <value>
            <val>7.6539999999999999</val>
          </value>
        </values>
      </ddeItem>
      <ddeItem name="DI1Z21.AJU" advise="1">
        <values>
          <value>
            <val>7.6539999999999999</val>
          </value>
        </values>
      </ddeItem>
      <ddeItem name="DI1Z21.ANO" advise="1">
        <values>
          <value>
            <val>181.39705882352936</val>
          </value>
        </values>
      </ddeItem>
      <ddeItem name="DI1Z21.DAT" advise="1">
        <values>
          <value t="str">
            <val>18/11/2021</val>
          </value>
        </values>
      </ddeItem>
      <ddeItem name="DI1Z21.FEC" advise="1">
        <values>
          <value>
            <val>7.6540000000000008</val>
          </value>
        </values>
      </ddeItem>
      <ddeItem name="DI1Z21.HOR" advise="1">
        <values>
          <value t="str">
            <val>17:57:29</val>
          </value>
        </values>
      </ddeItem>
      <ddeItem name="DI1Z21.MAX" advise="1">
        <values>
          <value>
            <val>7.66</val>
          </value>
        </values>
      </ddeItem>
      <ddeItem name="DI1Z21.MES" advise="1">
        <values>
          <value>
            <val>-0.23461939520334568</val>
          </value>
        </values>
      </ddeItem>
      <ddeItem name="DI1Z21.MIN" advise="1">
        <values>
          <value>
            <val>7.6539999999999999</val>
          </value>
        </values>
      </ddeItem>
      <ddeItem name="DI1Z21.NEG" advise="1">
        <values>
          <value>
            <val>7</val>
          </value>
        </values>
      </ddeItem>
      <ddeItem name="DI1Z21.QTT" advise="1">
        <values>
          <value>
            <val>2765</val>
          </value>
        </values>
      </ddeItem>
      <ddeItem name="DI1Z21.SEM" advise="1">
        <values>
          <value>
            <val>2.6136957658114104E-2</val>
          </value>
        </values>
      </ddeItem>
      <ddeItem name="DI1Z21.SEMES" advise="1">
        <values>
          <value>
            <val>42.135561745589584</val>
          </value>
        </values>
      </ddeItem>
      <ddeItem name="DI1Z21.TRIM" advise="1">
        <values>
          <value>
            <val>13.831052944675784</val>
          </value>
        </values>
      </ddeItem>
      <ddeItem name="DI1Z21.ULT" advise="1">
        <values>
          <value>
            <val>7.6539999999999999</val>
          </value>
        </values>
      </ddeItem>
      <ddeItem name="DI1Z21.VAR" advise="1">
        <values>
          <value>
            <val>0</val>
          </value>
        </values>
      </ddeItem>
      <ddeItem name="DI1Z21.VEN" advise="1">
        <values>
          <value t="str">
            <val>01/12/2021</val>
          </value>
        </values>
      </ddeItem>
      <ddeItem name="DI1Z21.VOL" advise="1">
        <values>
          <value>
            <val>275772387.75</val>
          </value>
        </values>
      </ddeItem>
      <ddeItem name="DI1Z22.12M" advise="1">
        <values>
          <value>
            <val>32.795997776542514</val>
          </value>
        </values>
      </ddeItem>
      <ddeItem name="DI1Z22.130" advise="1">
        <values>
          <value t="str">
            <val>11,994</val>
          </value>
        </values>
      </ddeItem>
      <ddeItem name="DI1Z22.131" advise="1">
        <values>
          <value t="str">
            <val>12,028</val>
          </value>
        </values>
      </ddeItem>
      <ddeItem name="DI1Z22.3M" advise="1">
        <values>
          <value>
            <val>32.795997776542514</val>
          </value>
        </values>
      </ddeItem>
      <ddeItem name="DI1Z22.4" advise="1">
        <values>
          <value t="str">
            <val>41,700</val>
          </value>
        </values>
      </ddeItem>
      <ddeItem name="DI1Z22.67" advise="1">
        <values>
          <value t="str">
            <val>11,951</val>
          </value>
        </values>
      </ddeItem>
      <ddeItem name="DI1Z22.6M" advise="1">
        <values>
          <value>
            <val>32.795997776542514</val>
          </value>
        </values>
      </ddeItem>
      <ddeItem name="DI1Z22.ABE" advise="1">
        <values>
          <value>
            <val>11.959999999999999</val>
          </value>
        </values>
      </ddeItem>
      <ddeItem name="DI1Z22.AJA" advise="1">
        <values>
          <value>
            <val>12.084</val>
          </value>
        </values>
      </ddeItem>
      <ddeItem name="DI1Z22.AJU" advise="1">
        <values>
          <value>
            <val>0</val>
          </value>
        </values>
      </ddeItem>
      <ddeItem name="DI1Z22.ANO" advise="1">
        <values>
          <value>
            <val>32.795997776542514</val>
          </value>
        </values>
      </ddeItem>
      <ddeItem name="DI1Z22.DAT" advise="1">
        <values>
          <value t="str">
            <val>19/11/2021</val>
          </value>
        </values>
      </ddeItem>
      <ddeItem name="DI1Z22.FEC" advise="1">
        <values>
          <value>
            <val>12.040000000000001</val>
          </value>
        </values>
      </ddeItem>
      <ddeItem name="DI1Z22.HOR" advise="1">
        <values>
          <value t="str">
            <val>10:50:29</val>
          </value>
        </values>
      </ddeItem>
      <ddeItem name="DI1Z22.MAX" advise="1">
        <values>
          <value>
            <val>11.96</val>
          </value>
        </values>
      </ddeItem>
      <ddeItem name="DI1Z22.MES" advise="1">
        <values>
          <value>
            <val>-1.8488085456039554</val>
          </value>
        </values>
      </ddeItem>
      <ddeItem name="DI1Z22.MIN" advise="1">
        <values>
          <value>
            <val>11.940000000000001</val>
          </value>
        </values>
      </ddeItem>
      <ddeItem name="DI1Z22.NEG" advise="1">
        <values>
          <value>
            <val>37</val>
          </value>
        </values>
      </ddeItem>
      <ddeItem name="DI1Z22.QTT" advise="1">
        <values>
          <value>
            <val>320</val>
          </value>
        </values>
      </ddeItem>
      <ddeItem name="DI1Z22.SEM" advise="1">
        <values>
          <value>
            <val>0.63184498736309425</val>
          </value>
        </values>
      </ddeItem>
      <ddeItem name="DI1Z22.SEMES" advise="1">
        <values>
          <value>
            <val>32.795997776542514</val>
          </value>
        </values>
      </ddeItem>
      <ddeItem name="DI1Z22.TRIM" advise="1">
        <values>
          <value>
            <val>32.795997776542514</val>
          </value>
        </values>
      </ddeItem>
      <ddeItem name="DI1Z22.ULT" advise="1">
        <values>
          <value>
            <val>11.945</val>
          </value>
        </values>
      </ddeItem>
      <ddeItem name="DI1Z22.VAR" advise="1">
        <values>
          <value>
            <val>-0.78903654485050367</val>
          </value>
        </values>
      </ddeItem>
      <ddeItem name="DI1Z22.VEN" advise="1">
        <values>
          <value t="str">
            <val>01/12/2022</val>
          </value>
        </values>
      </ddeItem>
      <ddeItem name="DI1Z22.VOL" advise="1">
        <values>
          <value>
            <val>28482779.700000007</val>
          </value>
        </values>
      </ddeItem>
      <ddeItem name="StdDocumentName" ole="1" advise="1"/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F5BFC99-F867-4FF5-89D4-09CAF6363CD6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Mercadoria" tableColumnId="1"/>
      <queryTableField id="2" name="Vencimento" tableColumnId="2"/>
      <queryTableField id="3" name="Preço de ajuste anterior" tableColumnId="3"/>
      <queryTableField id="4" name="Preço de ajuste Atual" tableColumnId="4"/>
      <queryTableField id="5" name="Variação" tableColumnId="5"/>
      <queryTableField id="6" name="Valor do ajuste por contrato (R$)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FB5F9-5626-4507-82B5-5B7B1AE3BAD2}" name="Table_0" displayName="Table_0" ref="A1:G39" tableType="queryTable" totalsRowShown="0" headerRowDxfId="8" dataDxfId="7">
  <autoFilter ref="A1:G39" xr:uid="{67AFB5F9-5626-4507-82B5-5B7B1AE3BA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FFBBBB0-8812-49C5-AC05-A232D10D950E}" uniqueName="1" name="Mercadoria" queryTableFieldId="1" dataDxfId="6"/>
    <tableColumn id="2" xr3:uid="{1531F349-DBED-461D-A83C-D13E4E9BA45C}" uniqueName="2" name="Vencimento" queryTableFieldId="2" dataDxfId="5"/>
    <tableColumn id="3" xr3:uid="{B114C5D6-4393-4D3C-8A50-2A62E76EAEC6}" uniqueName="3" name="Preço de ajuste anterior" queryTableFieldId="3" dataDxfId="4"/>
    <tableColumn id="4" xr3:uid="{5CF0F0D4-C06D-4D1C-B63B-908D1C454C53}" uniqueName="4" name="Preço de ajuste Atual" queryTableFieldId="4" dataDxfId="3"/>
    <tableColumn id="5" xr3:uid="{BB914E52-6A19-440E-88E9-B50E7AE38C29}" uniqueName="5" name="Variação" queryTableFieldId="5" dataDxfId="2"/>
    <tableColumn id="6" xr3:uid="{8E37E399-16EA-4034-B86E-8BED75A32CA4}" uniqueName="6" name="Valor do ajuste por contrato (R$)" queryTableFieldId="6" dataDxfId="1"/>
    <tableColumn id="8" xr3:uid="{BB1A98E0-E166-43F4-8C35-3D6ABA686818}" uniqueName="8" name="VENCIMENTO2" queryTableFieldId="8" dataDxfId="0">
      <calculatedColumnFormula>#REF!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3715-7C21-451A-9CB2-69B5F18246A0}">
  <dimension ref="A1:K62"/>
  <sheetViews>
    <sheetView zoomScale="70" zoomScaleNormal="70" workbookViewId="0">
      <selection activeCell="D2" sqref="D2"/>
    </sheetView>
  </sheetViews>
  <sheetFormatPr defaultRowHeight="15" x14ac:dyDescent="0.25"/>
  <cols>
    <col min="1" max="1" width="11.28515625" style="15" bestFit="1" customWidth="1"/>
    <col min="2" max="2" width="11.28515625" style="15" customWidth="1"/>
    <col min="3" max="3" width="10.5703125" style="15" customWidth="1"/>
    <col min="4" max="5" width="11.42578125" style="15" customWidth="1"/>
    <col min="6" max="6" width="13.5703125" style="15" bestFit="1" customWidth="1"/>
    <col min="7" max="7" width="13.5703125" style="15" customWidth="1"/>
    <col min="8" max="8" width="11" style="15" customWidth="1"/>
    <col min="9" max="10" width="22.42578125" style="15" customWidth="1"/>
    <col min="11" max="11" width="17" style="25" bestFit="1" customWidth="1"/>
  </cols>
  <sheetData>
    <row r="1" spans="1:11" s="21" customFormat="1" ht="18.75" x14ac:dyDescent="0.3">
      <c r="A1" s="19" t="s">
        <v>134</v>
      </c>
      <c r="B1" s="19" t="s">
        <v>64</v>
      </c>
      <c r="C1" s="19" t="s">
        <v>135</v>
      </c>
      <c r="D1" s="19" t="s">
        <v>136</v>
      </c>
      <c r="E1" s="19" t="s">
        <v>65</v>
      </c>
      <c r="F1" s="19" t="s">
        <v>149</v>
      </c>
      <c r="G1" s="19" t="s">
        <v>152</v>
      </c>
      <c r="H1" s="19" t="s">
        <v>8</v>
      </c>
      <c r="I1" s="19" t="s">
        <v>137</v>
      </c>
      <c r="J1" s="19" t="s">
        <v>142</v>
      </c>
      <c r="K1" s="23" t="s">
        <v>138</v>
      </c>
    </row>
    <row r="2" spans="1:11" s="21" customFormat="1" ht="16.5" customHeight="1" x14ac:dyDescent="0.25">
      <c r="A2" s="16" t="s">
        <v>96</v>
      </c>
      <c r="B2" s="26">
        <f ca="1">TODAY()</f>
        <v>44519</v>
      </c>
      <c r="C2" s="17">
        <f>Table_0[[#This Row],[Preço de ajuste anterior]]</f>
        <v>99736.92</v>
      </c>
      <c r="D2" s="17">
        <f>Table_0[[#This Row],[Preço de ajuste Atual]]</f>
        <v>99736.95</v>
      </c>
      <c r="E2" s="17">
        <f ca="1">(((1+G3/100)^(J3/252)/(1+G2/100)^(J2/252))^(252/(J3-J2))-1)*100</f>
        <v>8.9389283914220528</v>
      </c>
      <c r="F2" s="32">
        <f ca="1">(((100000/D2)^(252/J2))-1)*100</f>
        <v>7.6538760963879016</v>
      </c>
      <c r="G2" s="17" cm="1">
        <f t="array" ref="G2">[1]!DI1Z21.ULT</f>
        <v>7.6539999999999999</v>
      </c>
      <c r="H2" s="18">
        <v>-7.0000000000000007E-2</v>
      </c>
      <c r="I2" s="18">
        <v>7.0000000000000007E-2</v>
      </c>
      <c r="J2" s="18">
        <f ca="1">NETWORKDAYS(B2,K2)</f>
        <v>9</v>
      </c>
      <c r="K2" s="17">
        <v>44531</v>
      </c>
    </row>
    <row r="3" spans="1:11" s="21" customFormat="1" x14ac:dyDescent="0.25">
      <c r="A3" s="16" t="s">
        <v>97</v>
      </c>
      <c r="B3" s="26">
        <f t="shared" ref="B3:B38" ca="1" si="0">TODAY()</f>
        <v>44519</v>
      </c>
      <c r="C3" s="17">
        <f>Table_0[[#This Row],[Preço de ajuste anterior]]</f>
        <v>98962.5</v>
      </c>
      <c r="D3" s="17">
        <f>Table_0[[#This Row],[Preço de ajuste Atual]]</f>
        <v>98961.31</v>
      </c>
      <c r="E3" s="17">
        <f ca="1">(((1+G4/100)^(J4/252)/(1+G3/100)^(J3/252))^(252/(J4-J3))-1)*100</f>
        <v>9.4209291206099444</v>
      </c>
      <c r="F3" s="32">
        <f ca="1">(((100000/D3)^(252/J3))-1)*100</f>
        <v>8.5699641460538434</v>
      </c>
      <c r="G3" s="17" cm="1">
        <f t="array" ref="G3">[1]!DI1F22.ULT</f>
        <v>8.5759999999999987</v>
      </c>
      <c r="H3" s="18">
        <v>-3.4</v>
      </c>
      <c r="I3" s="18">
        <v>3.4</v>
      </c>
      <c r="J3" s="18">
        <f ca="1">NETWORKDAYS(B3,K3)</f>
        <v>32</v>
      </c>
      <c r="K3" s="17" t="str" cm="1">
        <f t="array" ref="K3">[1]!DI1F22.VEN</f>
        <v>03/01/2022</v>
      </c>
    </row>
    <row r="4" spans="1:11" s="21" customFormat="1" x14ac:dyDescent="0.25">
      <c r="A4" s="16" t="s">
        <v>98</v>
      </c>
      <c r="B4" s="26">
        <f t="shared" ca="1" si="0"/>
        <v>44519</v>
      </c>
      <c r="C4" s="17">
        <f>Table_0[[#This Row],[Preço de ajuste anterior]]</f>
        <v>98226.82</v>
      </c>
      <c r="D4" s="17">
        <f>Table_0[[#This Row],[Preço de ajuste Atual]]</f>
        <v>98227.37</v>
      </c>
      <c r="E4" s="17">
        <f ca="1">(((1+G5/100)^(J5/252)/(1+G4/100)^(J4/252))^(252/(J5-J4))-1)*100</f>
        <v>10.896170844860166</v>
      </c>
      <c r="F4" s="32">
        <f ca="1">(((100000/D4)^(252/J4))-1)*100</f>
        <v>8.8760076484713846</v>
      </c>
      <c r="G4" s="17" cm="1">
        <f t="array" ref="G4">[1]!DI1G22.ULT</f>
        <v>8.91</v>
      </c>
      <c r="H4" s="18">
        <v>-1.93</v>
      </c>
      <c r="I4" s="18">
        <v>1.93</v>
      </c>
      <c r="J4" s="18">
        <f ca="1">NETWORKDAYS(B4,K4)</f>
        <v>53</v>
      </c>
      <c r="K4" s="17" t="str" cm="1">
        <f t="array" ref="K4">[1]!DI1G22.VEN</f>
        <v>01/02/2022</v>
      </c>
    </row>
    <row r="5" spans="1:11" s="21" customFormat="1" x14ac:dyDescent="0.25">
      <c r="A5" s="16" t="s">
        <v>99</v>
      </c>
      <c r="B5" s="26">
        <f t="shared" ca="1" si="0"/>
        <v>44519</v>
      </c>
      <c r="C5" s="17">
        <f>Table_0[[#This Row],[Preço de ajuste anterior]]</f>
        <v>97458.77</v>
      </c>
      <c r="D5" s="17">
        <f>Table_0[[#This Row],[Preço de ajuste Atual]]</f>
        <v>97447.98</v>
      </c>
      <c r="E5" s="17">
        <f ca="1">(((1+G6/100)^(J6/252)/(1+G5/100)^(J5/252))^(252/(J6-J5))-1)*100</f>
        <v>11.979143460809038</v>
      </c>
      <c r="F5" s="32">
        <f ca="1">(((100000/D5)^(252/J5))-1)*100</f>
        <v>9.2026123650085232</v>
      </c>
      <c r="G5" s="17" cm="1">
        <f t="array" ref="G5">[1]!DI1H22.ULT</f>
        <v>9.4700000000000006</v>
      </c>
      <c r="H5" s="18">
        <v>3.52</v>
      </c>
      <c r="I5" s="18">
        <v>3.52</v>
      </c>
      <c r="J5" s="18">
        <f ca="1">NETWORKDAYS(B5,K5)</f>
        <v>74</v>
      </c>
      <c r="K5" s="17" t="str" cm="1">
        <f t="array" ref="K5">[1]!DI1H22.VEN</f>
        <v>02/03/2022</v>
      </c>
    </row>
    <row r="6" spans="1:11" s="21" customFormat="1" x14ac:dyDescent="0.25">
      <c r="A6" s="16" t="s">
        <v>100</v>
      </c>
      <c r="B6" s="26">
        <f t="shared" ca="1" si="0"/>
        <v>44519</v>
      </c>
      <c r="C6" s="17">
        <f>Table_0[[#This Row],[Preço de ajuste anterior]]</f>
        <v>96492.35</v>
      </c>
      <c r="D6" s="17">
        <f>Table_0[[#This Row],[Preço de ajuste Atual]]</f>
        <v>96481.07</v>
      </c>
      <c r="E6" s="17">
        <f ca="1">(((1+G7/100)^(J7/252)/(1+G6/100)^(J6/252))^(252/(J7-J6))-1)*100</f>
        <v>12.940151164867885</v>
      </c>
      <c r="F6" s="32">
        <f ca="1">(((100000/D6)^(252/J6))-1)*100</f>
        <v>9.8599654087164765</v>
      </c>
      <c r="G6" s="17" cm="1">
        <f t="array" ref="G6">[1]!DI1J22.ULT</f>
        <v>10.039999999999997</v>
      </c>
      <c r="H6" s="18">
        <v>-15.25</v>
      </c>
      <c r="I6" s="18">
        <v>15.25</v>
      </c>
      <c r="J6" s="18">
        <f ca="1">NETWORKDAYS(B6,K6)</f>
        <v>96</v>
      </c>
      <c r="K6" s="17" t="str" cm="1">
        <f t="array" ref="K6">[1]!DI1J22.VEN</f>
        <v>01/04/2022</v>
      </c>
    </row>
    <row r="7" spans="1:11" s="21" customFormat="1" x14ac:dyDescent="0.25">
      <c r="A7" s="16" t="s">
        <v>101</v>
      </c>
      <c r="B7" s="26">
        <f t="shared" ca="1" si="0"/>
        <v>44519</v>
      </c>
      <c r="C7" s="17">
        <f>Table_0[[#This Row],[Preço de ajuste anterior]]</f>
        <v>95611.64</v>
      </c>
      <c r="D7" s="17">
        <f>Table_0[[#This Row],[Preço de ajuste Atual]]</f>
        <v>95591.3</v>
      </c>
      <c r="E7" s="17">
        <f ca="1">(((1+G8/100)^(J8/252)/(1+G7/100)^(J7/252))^(252/(J8-J7))-1)*100</f>
        <v>13.074514639853806</v>
      </c>
      <c r="F7" s="32">
        <f ca="1">(((100000/D7)^(252/J7))-1)*100</f>
        <v>10.198535533683305</v>
      </c>
      <c r="G7" s="17" cm="1">
        <f t="array" ref="G7">[1]!DI1K22.ULT</f>
        <v>10.555</v>
      </c>
      <c r="H7" s="18">
        <v>139.02000000000001</v>
      </c>
      <c r="I7" s="18">
        <v>139.02000000000001</v>
      </c>
      <c r="J7" s="18">
        <f ca="1">NETWORKDAYS(B7,K7)</f>
        <v>117</v>
      </c>
      <c r="K7" s="17" t="str" cm="1">
        <f t="array" ref="K7">[1]!DI1K22.VEN</f>
        <v>02/05/2022</v>
      </c>
    </row>
    <row r="8" spans="1:11" s="21" customFormat="1" x14ac:dyDescent="0.25">
      <c r="A8" s="16" t="s">
        <v>102</v>
      </c>
      <c r="B8" s="26">
        <f t="shared" ca="1" si="0"/>
        <v>44519</v>
      </c>
      <c r="C8" s="17">
        <f>Table_0[[#This Row],[Preço de ajuste anterior]]</f>
        <v>94583.39</v>
      </c>
      <c r="D8" s="17">
        <f>Table_0[[#This Row],[Preço de ajuste Atual]]</f>
        <v>94571.82</v>
      </c>
      <c r="E8" s="17">
        <f ca="1">(((1+G9/100)^(J9/252)/(1+G8/100)^(J8/252))^(252/(J9-J8))-1)*100</f>
        <v>12.755511113894258</v>
      </c>
      <c r="F8" s="32">
        <f ca="1">(((100000/D8)^(252/J8))-1)*100</f>
        <v>10.647786962488226</v>
      </c>
      <c r="G8" s="17" cm="1">
        <f t="array" ref="G8">[1]!DI1M22.ULT</f>
        <v>10.950000000000001</v>
      </c>
      <c r="H8" s="18">
        <v>-14.8</v>
      </c>
      <c r="I8" s="18">
        <v>14.8</v>
      </c>
      <c r="J8" s="18">
        <f ca="1">NETWORKDAYS(B8,K8)</f>
        <v>139</v>
      </c>
      <c r="K8" s="17" t="str" cm="1">
        <f t="array" ref="K8">[1]!DI1M22.VEN</f>
        <v>01/06/2022</v>
      </c>
    </row>
    <row r="9" spans="1:11" s="21" customFormat="1" x14ac:dyDescent="0.25">
      <c r="A9" s="16" t="s">
        <v>103</v>
      </c>
      <c r="B9" s="26">
        <f t="shared" ca="1" si="0"/>
        <v>44519</v>
      </c>
      <c r="C9" s="17">
        <f>Table_0[[#This Row],[Preço de ajuste anterior]]</f>
        <v>93630.03</v>
      </c>
      <c r="D9" s="17">
        <f>Table_0[[#This Row],[Preço de ajuste Atual]]</f>
        <v>93597.79</v>
      </c>
      <c r="E9" s="17">
        <f ca="1">(((1+G10/100)^(J10/252)/(1+G9/100)^(J9/252))^(252/(J10-J9))-1)*100</f>
        <v>13.512759594381629</v>
      </c>
      <c r="F9" s="32">
        <f ca="1">(((100000/D9)^(252/J9))-1)*100</f>
        <v>10.911247796317225</v>
      </c>
      <c r="G9" s="17" cm="1">
        <f t="array" ref="G9">[1]!DI1N22.ULT</f>
        <v>11.194999999999997</v>
      </c>
      <c r="H9" s="18">
        <v>-14.62</v>
      </c>
      <c r="I9" s="18">
        <v>14.62</v>
      </c>
      <c r="J9" s="18">
        <f ca="1">NETWORKDAYS(B9,K9)</f>
        <v>161</v>
      </c>
      <c r="K9" s="17" t="str" cm="1">
        <f t="array" ref="K9">[1]!DI1N22.VEN</f>
        <v>01/07/2022</v>
      </c>
    </row>
    <row r="10" spans="1:11" s="21" customFormat="1" x14ac:dyDescent="0.25">
      <c r="A10" s="16" t="s">
        <v>104</v>
      </c>
      <c r="B10" s="26">
        <f t="shared" ca="1" si="0"/>
        <v>44519</v>
      </c>
      <c r="C10" s="17">
        <f>Table_0[[#This Row],[Preço de ajuste anterior]]</f>
        <v>92664.49</v>
      </c>
      <c r="D10" s="17">
        <f>Table_0[[#This Row],[Preço de ajuste Atual]]</f>
        <v>92618.83</v>
      </c>
      <c r="E10" s="17">
        <f ca="1">(((1+G11/100)^(J11/252)/(1+G10/100)^(J10/252))^(252/(J11-J10))-1)*100</f>
        <v>13.798894523104476</v>
      </c>
      <c r="F10" s="32">
        <f ca="1">(((100000/D10)^(252/J10))-1)*100</f>
        <v>11.200995374483202</v>
      </c>
      <c r="G10" s="17" cm="1">
        <f t="array" ref="G10">[1]!DI1Q22.ULT</f>
        <v>11.46</v>
      </c>
      <c r="H10" s="18">
        <v>-20.12</v>
      </c>
      <c r="I10" s="18">
        <v>20.12</v>
      </c>
      <c r="J10" s="18">
        <f ca="1">NETWORKDAYS(B10,K10)</f>
        <v>182</v>
      </c>
      <c r="K10" s="17" t="str" cm="1">
        <f t="array" ref="K10">[1]!DI1Q22.VEN</f>
        <v>01/08/2022</v>
      </c>
    </row>
    <row r="11" spans="1:11" s="21" customFormat="1" x14ac:dyDescent="0.25">
      <c r="A11" s="16" t="s">
        <v>105</v>
      </c>
      <c r="B11" s="26">
        <f t="shared" ca="1" si="0"/>
        <v>44519</v>
      </c>
      <c r="C11" s="17">
        <f>Table_0[[#This Row],[Preço de ajuste anterior]]</f>
        <v>91627.39</v>
      </c>
      <c r="D11" s="17">
        <f>Table_0[[#This Row],[Preço de ajuste Atual]]</f>
        <v>91565.73</v>
      </c>
      <c r="E11" s="17">
        <f ca="1">(((1+G12/100)^(J12/252)/(1+G11/100)^(J11/252))^(252/(J12-J11))-1)*100</f>
        <v>12.444384874669323</v>
      </c>
      <c r="F11" s="32">
        <f ca="1">(((100000/D11)^(252/J11))-1)*100</f>
        <v>11.439833951743573</v>
      </c>
      <c r="G11" s="17" cm="1">
        <f t="array" ref="G11">[1]!DI1U22.ULT</f>
        <v>11.72</v>
      </c>
      <c r="H11" s="18">
        <v>-26.64</v>
      </c>
      <c r="I11" s="18">
        <v>26.64</v>
      </c>
      <c r="J11" s="18">
        <f ca="1">NETWORKDAYS(B11,K11)</f>
        <v>205</v>
      </c>
      <c r="K11" s="17" t="str" cm="1">
        <f t="array" ref="K11">[1]!DI1U22.VEN</f>
        <v>01/09/2022</v>
      </c>
    </row>
    <row r="12" spans="1:11" s="21" customFormat="1" x14ac:dyDescent="0.25">
      <c r="A12" s="16" t="s">
        <v>106</v>
      </c>
      <c r="B12" s="26">
        <f t="shared" ca="1" si="0"/>
        <v>44519</v>
      </c>
      <c r="C12" s="17">
        <f>Table_0[[#This Row],[Preço de ajuste anterior]]</f>
        <v>90689.03</v>
      </c>
      <c r="D12" s="17">
        <f>Table_0[[#This Row],[Preço de ajuste Atual]]</f>
        <v>90610.14</v>
      </c>
      <c r="E12" s="17">
        <f ca="1">(((1+G13/100)^(J13/252)/(1+G12/100)^(J12/252))^(252/(J13-J12))-1)*100</f>
        <v>13.095978516649787</v>
      </c>
      <c r="F12" s="32">
        <f ca="1">(((100000/D12)^(252/J12))-1)*100</f>
        <v>11.567938861727868</v>
      </c>
      <c r="G12" s="17" cm="1">
        <f t="array" ref="G12">[1]!DI1V22.ULT</f>
        <v>11.79</v>
      </c>
      <c r="H12" s="18">
        <v>-33.549999999999997</v>
      </c>
      <c r="I12" s="18">
        <v>33.549999999999997</v>
      </c>
      <c r="J12" s="18">
        <f ca="1">NETWORKDAYS(B12,K12)</f>
        <v>227</v>
      </c>
      <c r="K12" s="17" t="str" cm="1">
        <f t="array" ref="K12">[1]!DI1V22.VEN</f>
        <v>03/10/2022</v>
      </c>
    </row>
    <row r="13" spans="1:11" s="21" customFormat="1" x14ac:dyDescent="0.25">
      <c r="A13" s="16" t="s">
        <v>107</v>
      </c>
      <c r="B13" s="26">
        <f t="shared" ca="1" si="0"/>
        <v>44519</v>
      </c>
      <c r="C13" s="17">
        <f>Table_0[[#This Row],[Preço de ajuste anterior]]</f>
        <v>89820.66</v>
      </c>
      <c r="D13" s="17">
        <f>Table_0[[#This Row],[Preço de ajuste Atual]]</f>
        <v>89730.79</v>
      </c>
      <c r="E13" s="17">
        <f ca="1">(((1+G14/100)^(J14/252)/(1+G13/100)^(J13/252))^(252/(J14-J13))-1)*100</f>
        <v>12.453526252896463</v>
      </c>
      <c r="F13" s="32">
        <f ca="1">(((100000/D13)^(252/J13))-1)*100</f>
        <v>11.639405945350934</v>
      </c>
      <c r="G13" s="17" cm="1">
        <f t="array" ref="G13">[1]!DI1X22.ULT</f>
        <v>11.9</v>
      </c>
      <c r="H13" s="18">
        <v>-26.9</v>
      </c>
      <c r="I13" s="18">
        <v>26.9</v>
      </c>
      <c r="J13" s="18">
        <f ca="1">NETWORKDAYS(B13,K13)</f>
        <v>248</v>
      </c>
      <c r="K13" s="17" t="str" cm="1">
        <f t="array" ref="K13">[1]!DI1X22.VEN</f>
        <v>01/11/2022</v>
      </c>
    </row>
    <row r="14" spans="1:11" s="21" customFormat="1" x14ac:dyDescent="0.25">
      <c r="A14" s="16" t="s">
        <v>108</v>
      </c>
      <c r="B14" s="26">
        <f t="shared" ca="1" si="0"/>
        <v>44519</v>
      </c>
      <c r="C14" s="17">
        <f>Table_0[[#This Row],[Preço de ajuste anterior]]</f>
        <v>88957.32</v>
      </c>
      <c r="D14" s="17">
        <f>Table_0[[#This Row],[Preço de ajuste Atual]]</f>
        <v>88856.04</v>
      </c>
      <c r="E14" s="17">
        <f ca="1">(((1+G15/100)^(J15/252)/(1+G14/100)^(J14/252))^(252/(J15-J14))-1)*100</f>
        <v>12.81080791447835</v>
      </c>
      <c r="F14" s="32">
        <f ca="1">(((100000/D14)^(252/J14))-1)*100</f>
        <v>11.658599397729642</v>
      </c>
      <c r="G14" s="17" cm="1">
        <f t="array" ref="G14">[1]!DI1Z22.ULT</f>
        <v>11.945</v>
      </c>
      <c r="H14" s="18">
        <v>-18.78</v>
      </c>
      <c r="I14" s="18">
        <v>18.78</v>
      </c>
      <c r="J14" s="18">
        <f ca="1">NETWORKDAYS(B14,K14)</f>
        <v>270</v>
      </c>
      <c r="K14" s="17" t="str" cm="1">
        <f t="array" ref="K14">[1]!DI1Z22.VEN</f>
        <v>01/12/2022</v>
      </c>
    </row>
    <row r="15" spans="1:11" s="21" customFormat="1" x14ac:dyDescent="0.25">
      <c r="A15" s="16" t="s">
        <v>109</v>
      </c>
      <c r="B15" s="26">
        <f t="shared" ca="1" si="0"/>
        <v>44519</v>
      </c>
      <c r="C15" s="17">
        <f>Table_0[[#This Row],[Preço de ajuste anterior]]</f>
        <v>88018.04</v>
      </c>
      <c r="D15" s="17">
        <f>Table_0[[#This Row],[Preço de ajuste Atual]]</f>
        <v>87904.15</v>
      </c>
      <c r="E15" s="17">
        <f ca="1">(((1+G16/100)^(J16/252)/(1+G15/100)^(J15/252))^(252/(J16-J15))-1)*100</f>
        <v>12.505200645745497</v>
      </c>
      <c r="F15" s="32">
        <f ca="1">(((100000/D15)^(252/J15))-1)*100</f>
        <v>11.768821848289068</v>
      </c>
      <c r="G15" s="17" cm="1">
        <f t="array" ref="G15">[1]!DI1F23.ULT</f>
        <v>12.009999999999986</v>
      </c>
      <c r="H15" s="18">
        <v>-8.49</v>
      </c>
      <c r="I15" s="18">
        <v>8.49</v>
      </c>
      <c r="J15" s="18">
        <f ca="1">NETWORKDAYS(B15,K15)</f>
        <v>292</v>
      </c>
      <c r="K15" s="17" t="str" cm="1">
        <f t="array" ref="K15">[1]!DI1F23.VEN</f>
        <v>02/01/2023</v>
      </c>
    </row>
    <row r="16" spans="1:11" s="21" customFormat="1" x14ac:dyDescent="0.25">
      <c r="A16" s="16" t="s">
        <v>110</v>
      </c>
      <c r="B16" s="26">
        <f t="shared" ca="1" si="0"/>
        <v>44519</v>
      </c>
      <c r="C16" s="17">
        <f>Table_0[[#This Row],[Preço de ajuste anterior]]</f>
        <v>85424.19</v>
      </c>
      <c r="D16" s="17">
        <f>Table_0[[#This Row],[Preço de ajuste Atual]]</f>
        <v>85297.05</v>
      </c>
      <c r="E16" s="17">
        <f ca="1">(((1+G17/100)^(J17/252)/(1+G16/100)^(J16/252))^(252/(J17-J16))-1)*100</f>
        <v>12.229909788599658</v>
      </c>
      <c r="F16" s="32">
        <f ca="1">(((100000/D16)^(252/J16))-1)*100</f>
        <v>11.880001257315476</v>
      </c>
      <c r="G16" s="17" cm="1">
        <f t="array" ref="G16">[1]!DI1J23.ULT</f>
        <v>12.099999999999998</v>
      </c>
      <c r="H16" s="18">
        <v>-15.92</v>
      </c>
      <c r="I16" s="18">
        <v>15.92</v>
      </c>
      <c r="J16" s="18">
        <f ca="1">NETWORKDAYS(B16,K16)</f>
        <v>357</v>
      </c>
      <c r="K16" s="17" t="str" cm="1">
        <f t="array" ref="K16">[1]!DI1J23.VEN</f>
        <v>03/04/2023</v>
      </c>
    </row>
    <row r="17" spans="1:11" s="21" customFormat="1" x14ac:dyDescent="0.25">
      <c r="A17" s="16" t="s">
        <v>111</v>
      </c>
      <c r="B17" s="26">
        <f t="shared" ca="1" si="0"/>
        <v>44519</v>
      </c>
      <c r="C17" s="17">
        <f>Table_0[[#This Row],[Preço de ajuste anterior]]</f>
        <v>83050.63</v>
      </c>
      <c r="D17" s="17">
        <f>Table_0[[#This Row],[Preço de ajuste Atual]]</f>
        <v>82914.92</v>
      </c>
      <c r="E17" s="17">
        <f ca="1">(((1+G18/100)^(J18/252)/(1+G17/100)^(J17/252))^(252/(J18-J17))-1)*100</f>
        <v>11.633915519162885</v>
      </c>
      <c r="F17" s="32">
        <f ca="1">(((100000/D17)^(252/J17))-1)*100</f>
        <v>11.837902181120864</v>
      </c>
      <c r="G17" s="17" cm="1">
        <f t="array" ref="G17">[1]!DI1N23.ULT</f>
        <v>12.119999999999994</v>
      </c>
      <c r="H17" s="18">
        <v>-22.89</v>
      </c>
      <c r="I17" s="18">
        <v>22.89</v>
      </c>
      <c r="J17" s="18">
        <f ca="1">NETWORKDAYS(B17,K17)</f>
        <v>422</v>
      </c>
      <c r="K17" s="17" t="str" cm="1">
        <f t="array" ref="K17">[1]!DI1N23.VEN</f>
        <v>03/07/2023</v>
      </c>
    </row>
    <row r="18" spans="1:11" s="21" customFormat="1" x14ac:dyDescent="0.25">
      <c r="A18" s="16" t="s">
        <v>112</v>
      </c>
      <c r="B18" s="26">
        <f t="shared" ca="1" si="0"/>
        <v>44519</v>
      </c>
      <c r="C18" s="17">
        <f>Table_0[[#This Row],[Preço de ajuste anterior]]</f>
        <v>80729.740000000005</v>
      </c>
      <c r="D18" s="17">
        <f>Table_0[[#This Row],[Preço de ajuste Atual]]</f>
        <v>80590.92</v>
      </c>
      <c r="E18" s="17">
        <f ca="1">(((1+G19/100)^(J19/252)/(1+G18/100)^(J18/252))^(252/(J19-J18))-1)*100</f>
        <v>11.386459862186227</v>
      </c>
      <c r="F18" s="32">
        <f ca="1">(((100000/D18)^(252/J18))-1)*100</f>
        <v>11.813078926478937</v>
      </c>
      <c r="G18" s="17" cm="1">
        <f t="array" ref="G18">[1]!DI1V23.ULT</f>
        <v>12.055000000000005</v>
      </c>
      <c r="H18" s="18">
        <v>-41.53</v>
      </c>
      <c r="I18" s="18">
        <v>41.53</v>
      </c>
      <c r="J18" s="18">
        <f ca="1">NETWORKDAYS(B18,K18)</f>
        <v>487</v>
      </c>
      <c r="K18" s="17" t="str" cm="1">
        <f t="array" ref="K18">[1]!DI1V23.VEN</f>
        <v>02/10/2023</v>
      </c>
    </row>
    <row r="19" spans="1:11" s="21" customFormat="1" x14ac:dyDescent="0.25">
      <c r="A19" s="16" t="s">
        <v>113</v>
      </c>
      <c r="B19" s="26">
        <f t="shared" ca="1" si="0"/>
        <v>44519</v>
      </c>
      <c r="C19" s="17">
        <f>Table_0[[#This Row],[Preço de ajuste anterior]]</f>
        <v>78635.199999999997</v>
      </c>
      <c r="D19" s="17">
        <f>Table_0[[#This Row],[Preço de ajuste Atual]]</f>
        <v>78499.740000000005</v>
      </c>
      <c r="E19" s="17">
        <f ca="1">(((1+G20/100)^(J20/252)/(1+G19/100)^(J19/252))^(252/(J20-J19))-1)*100</f>
        <v>11.975000000000001</v>
      </c>
      <c r="F19" s="32">
        <f ca="1">(((100000/D19)^(252/J19))-1)*100</f>
        <v>11.66270740820794</v>
      </c>
      <c r="G19" s="17" cm="1">
        <f t="array" ref="G19">[1]!DI1F24.ULT</f>
        <v>11.974999999999993</v>
      </c>
      <c r="H19" s="18">
        <v>-62.55</v>
      </c>
      <c r="I19" s="18">
        <v>62.55</v>
      </c>
      <c r="J19" s="18">
        <f ca="1">NETWORKDAYS(B19,K19)</f>
        <v>553</v>
      </c>
      <c r="K19" s="17" t="str" cm="1">
        <f t="array" ref="K19">[1]!DI1F24.VEN</f>
        <v>02/01/2024</v>
      </c>
    </row>
    <row r="20" spans="1:11" s="21" customFormat="1" x14ac:dyDescent="0.25">
      <c r="A20" s="16" t="s">
        <v>114</v>
      </c>
      <c r="B20" s="26">
        <f t="shared" ca="1" si="0"/>
        <v>44519</v>
      </c>
      <c r="C20" s="17">
        <f>Table_0[[#This Row],[Preço de ajuste anterior]]</f>
        <v>76515.17</v>
      </c>
      <c r="D20" s="17">
        <f>Table_0[[#This Row],[Preço de ajuste Atual]]</f>
        <v>76378.039999999994</v>
      </c>
      <c r="E20" s="17">
        <f ca="1">(((1+G21/100)^(J21/252)/(1+G20/100)^(J20/252))^(252/(J21-J20))-1)*100</f>
        <v>11.50374569868562</v>
      </c>
      <c r="F20" s="32">
        <f ca="1">(((100000/D20)^(252/J20))-1)*100</f>
        <v>11.63462638402426</v>
      </c>
      <c r="G20" s="17" cm="1">
        <f t="array" ref="G20">[1]!DI1J24.ULT</f>
        <v>11.975000000000001</v>
      </c>
      <c r="H20" s="18">
        <v>-69.25</v>
      </c>
      <c r="I20" s="18">
        <v>69.25</v>
      </c>
      <c r="J20" s="18">
        <f ca="1">NETWORKDAYS(B20,K20)</f>
        <v>617</v>
      </c>
      <c r="K20" s="17" t="str" cm="1">
        <f t="array" ref="K20">[1]!DI1J24.VEN</f>
        <v>01/04/2024</v>
      </c>
    </row>
    <row r="21" spans="1:11" s="21" customFormat="1" x14ac:dyDescent="0.25">
      <c r="A21" s="16" t="s">
        <v>115</v>
      </c>
      <c r="B21" s="26">
        <f t="shared" ca="1" si="0"/>
        <v>44519</v>
      </c>
      <c r="C21" s="17">
        <f>Table_0[[#This Row],[Preço de ajuste anterior]]</f>
        <v>74405.740000000005</v>
      </c>
      <c r="D21" s="17">
        <f>Table_0[[#This Row],[Preço de ajuste Atual]]</f>
        <v>74270.7</v>
      </c>
      <c r="E21" s="17">
        <f ca="1">(((1+G22/100)^(J22/252)/(1+G21/100)^(J21/252))^(252/(J22-J21))-1)*100</f>
        <v>11.929999999999996</v>
      </c>
      <c r="F21" s="32">
        <f ca="1">(((100000/D21)^(252/J21))-1)*100</f>
        <v>11.617712246648049</v>
      </c>
      <c r="G21" s="17" cm="1">
        <f t="array" ref="G21">[1]!DI1N24.ULT</f>
        <v>11.929999999999993</v>
      </c>
      <c r="H21" s="18">
        <v>-75.819999999999993</v>
      </c>
      <c r="I21" s="18">
        <v>75.819999999999993</v>
      </c>
      <c r="J21" s="18">
        <f ca="1">NETWORKDAYS(B21,K21)</f>
        <v>682</v>
      </c>
      <c r="K21" s="17" t="str" cm="1">
        <f t="array" ref="K21">[1]!DI1N24.VEN</f>
        <v>01/07/2024</v>
      </c>
    </row>
    <row r="22" spans="1:11" s="21" customFormat="1" x14ac:dyDescent="0.25">
      <c r="A22" s="16" t="s">
        <v>116</v>
      </c>
      <c r="B22" s="26">
        <f t="shared" ca="1" si="0"/>
        <v>44519</v>
      </c>
      <c r="C22" s="17">
        <f>Table_0[[#This Row],[Preço de ajuste anterior]]</f>
        <v>72263.360000000001</v>
      </c>
      <c r="D22" s="17">
        <f>Table_0[[#This Row],[Preço de ajuste Atual]]</f>
        <v>72104.899999999994</v>
      </c>
      <c r="E22" s="17">
        <f ca="1">(((1+G23/100)^(J23/252)/(1+G22/100)^(J22/252))^(252/(J23-J22))-1)*100</f>
        <v>11.323305358969726</v>
      </c>
      <c r="F22" s="32">
        <f ca="1">(((100000/D22)^(252/J22))-1)*100</f>
        <v>11.648126062583209</v>
      </c>
      <c r="G22" s="17" cm="1">
        <f t="array" ref="G22">[1]!DI1V24.ULT</f>
        <v>11.93</v>
      </c>
      <c r="H22" s="18">
        <v>-110.3</v>
      </c>
      <c r="I22" s="18">
        <v>110.3</v>
      </c>
      <c r="J22" s="18">
        <f ca="1">NETWORKDAYS(B22,K22)</f>
        <v>748</v>
      </c>
      <c r="K22" s="17" t="str" cm="1">
        <f t="array" ref="K22">[1]!DI1V24.VEN</f>
        <v>01/10/2024</v>
      </c>
    </row>
    <row r="23" spans="1:11" s="21" customFormat="1" x14ac:dyDescent="0.25">
      <c r="A23" s="16" t="s">
        <v>117</v>
      </c>
      <c r="B23" s="26">
        <f t="shared" ca="1" si="0"/>
        <v>44519</v>
      </c>
      <c r="C23" s="17">
        <f>Table_0[[#This Row],[Preço de ajuste anterior]]</f>
        <v>70232.72</v>
      </c>
      <c r="D23" s="17">
        <f>Table_0[[#This Row],[Preço de ajuste Atual]]</f>
        <v>70048.460000000006</v>
      </c>
      <c r="E23" s="17">
        <f ca="1">(((1+G24/100)^(J24/252)/(1+G23/100)^(J23/252))^(252/(J24-J23))-1)*100</f>
        <v>11.601591903432462</v>
      </c>
      <c r="F23" s="32">
        <f ca="1">(((100000/D23)^(252/J23))-1)*100</f>
        <v>11.635708962388392</v>
      </c>
      <c r="G23" s="17" cm="1">
        <f t="array" ref="G23">[1]!DI1F25.ULT</f>
        <v>11.88</v>
      </c>
      <c r="H23" s="18">
        <v>-167.24</v>
      </c>
      <c r="I23" s="18">
        <v>167.24</v>
      </c>
      <c r="J23" s="18">
        <f ca="1">NETWORKDAYS(B23,K23)</f>
        <v>815</v>
      </c>
      <c r="K23" s="17" t="str" cm="1">
        <f t="array" ref="K23">[1]!DI1F25.VEN</f>
        <v>02/01/2025</v>
      </c>
    </row>
    <row r="24" spans="1:11" s="21" customFormat="1" x14ac:dyDescent="0.25">
      <c r="A24" s="16" t="s">
        <v>118</v>
      </c>
      <c r="B24" s="26">
        <f t="shared" ca="1" si="0"/>
        <v>44519</v>
      </c>
      <c r="C24" s="17">
        <f>Table_0[[#This Row],[Preço de ajuste anterior]]</f>
        <v>68372.73</v>
      </c>
      <c r="D24" s="17">
        <f>Table_0[[#This Row],[Preço de ajuste Atual]]</f>
        <v>68182.63</v>
      </c>
      <c r="E24" s="17">
        <f ca="1">(((1+G25/100)^(J25/252)/(1+G24/100)^(J24/252))^(252/(J25-J24))-1)*100</f>
        <v>12.005164549798963</v>
      </c>
      <c r="F24" s="32">
        <f ca="1">(((100000/D24)^(252/J24))-1)*100</f>
        <v>11.619040806628412</v>
      </c>
      <c r="G24" s="17" cm="1">
        <f t="array" ref="G24">[1]!DI1J25.ULT</f>
        <v>11.86</v>
      </c>
      <c r="H24" s="18">
        <v>-190.9</v>
      </c>
      <c r="I24" s="18">
        <v>190.9</v>
      </c>
      <c r="J24" s="18">
        <f ca="1">NETWORKDAYS(B24,K24)</f>
        <v>878</v>
      </c>
      <c r="K24" s="17" t="str" cm="1">
        <f t="array" ref="K24">[1]!DI1J25.VEN</f>
        <v>01/04/2025</v>
      </c>
    </row>
    <row r="25" spans="1:11" s="21" customFormat="1" x14ac:dyDescent="0.25">
      <c r="A25" s="16" t="s">
        <v>119</v>
      </c>
      <c r="B25" s="26">
        <f t="shared" ca="1" si="0"/>
        <v>44519</v>
      </c>
      <c r="C25" s="17">
        <f>Table_0[[#This Row],[Preço de ajuste anterior]]</f>
        <v>66689.88</v>
      </c>
      <c r="D25" s="17">
        <f>Table_0[[#This Row],[Preço de ajuste Atual]]</f>
        <v>66496.47</v>
      </c>
      <c r="E25" s="17">
        <f ca="1">(((1+G26/100)^(J26/252)/(1+G25/100)^(J25/252))^(252/(J26-J25))-1)*100</f>
        <v>13.099298285606832</v>
      </c>
      <c r="F25" s="32">
        <f ca="1">(((100000/D25)^(252/J25))-1)*100</f>
        <v>11.520299982064429</v>
      </c>
      <c r="G25" s="17" cm="1">
        <f t="array" ref="G25">[1]!DI1N25.ULT</f>
        <v>11.87</v>
      </c>
      <c r="H25" s="18">
        <v>-218.12</v>
      </c>
      <c r="I25" s="18">
        <v>218.12</v>
      </c>
      <c r="J25" s="18">
        <f ca="1">NETWORKDAYS(B25,K25)</f>
        <v>943</v>
      </c>
      <c r="K25" s="17" t="str" cm="1">
        <f t="array" ref="K25">[1]!DI1N25.VEN</f>
        <v>01/07/2025</v>
      </c>
    </row>
    <row r="26" spans="1:11" s="21" customFormat="1" x14ac:dyDescent="0.25">
      <c r="A26" s="16" t="s">
        <v>120</v>
      </c>
      <c r="B26" s="26">
        <f t="shared" ca="1" si="0"/>
        <v>44519</v>
      </c>
      <c r="C26" s="17">
        <f>Table_0[[#This Row],[Preço de ajuste anterior]]</f>
        <v>64695.01</v>
      </c>
      <c r="D26" s="17">
        <f>Table_0[[#This Row],[Preço de ajuste Atual]]</f>
        <v>64497.61</v>
      </c>
      <c r="E26" s="17">
        <f ca="1">(((1+G27/100)^(J27/252)/(1+G26/100)^(J26/252))^(252/(J27-J26))-1)*100</f>
        <v>9.4079162390732218</v>
      </c>
      <c r="F26" s="32">
        <f ca="1">(((100000/D26)^(252/J26))-1)*100</f>
        <v>11.575002473713948</v>
      </c>
      <c r="G26" s="17" cm="1">
        <f t="array" ref="G26">[1]!DI1V25.ULT</f>
        <v>11.95</v>
      </c>
      <c r="H26" s="18">
        <v>-243.48</v>
      </c>
      <c r="I26" s="18">
        <v>243.48</v>
      </c>
      <c r="J26" s="18">
        <f ca="1">NETWORKDAYS(B26,K26)</f>
        <v>1009</v>
      </c>
      <c r="K26" s="17" t="str" cm="1">
        <f t="array" ref="K26">[1]!DI1V25.VEN</f>
        <v>01/10/2025</v>
      </c>
    </row>
    <row r="27" spans="1:11" s="21" customFormat="1" x14ac:dyDescent="0.25">
      <c r="A27" s="16" t="s">
        <v>121</v>
      </c>
      <c r="B27" s="26">
        <f t="shared" ca="1" si="0"/>
        <v>44519</v>
      </c>
      <c r="C27" s="17">
        <f>Table_0[[#This Row],[Preço de ajuste anterior]]</f>
        <v>62916.74</v>
      </c>
      <c r="D27" s="17">
        <f>Table_0[[#This Row],[Preço de ajuste Atual]]</f>
        <v>62718.13</v>
      </c>
      <c r="E27" s="17">
        <f ca="1">(((1+G28/100)^(J28/252)/(1+G27/100)^(J27/252))^(252/(J28-J27))-1)*100</f>
        <v>11.069030908492582</v>
      </c>
      <c r="F27" s="32">
        <f ca="1">(((100000/D27)^(252/J27))-1)*100</f>
        <v>11.545148599969068</v>
      </c>
      <c r="G27" s="17" cm="1">
        <f t="array" ref="G27">[1]!DI1F26.ULT</f>
        <v>11.790000000000001</v>
      </c>
      <c r="H27" s="18">
        <v>-272.25</v>
      </c>
      <c r="I27" s="18">
        <v>272.25</v>
      </c>
      <c r="J27" s="18">
        <f ca="1">NETWORKDAYS(B27,K27)</f>
        <v>1076</v>
      </c>
      <c r="K27" s="17" t="str" cm="1">
        <f t="array" ref="K27">[1]!DI1F26.VEN</f>
        <v>02/01/2026</v>
      </c>
    </row>
    <row r="28" spans="1:11" s="21" customFormat="1" x14ac:dyDescent="0.25">
      <c r="A28" s="16" t="s">
        <v>122</v>
      </c>
      <c r="B28" s="26">
        <f t="shared" ca="1" si="0"/>
        <v>44519</v>
      </c>
      <c r="C28" s="17">
        <f>Table_0[[#This Row],[Preço de ajuste anterior]]</f>
        <v>61166.66</v>
      </c>
      <c r="D28" s="17">
        <f>Table_0[[#This Row],[Preço de ajuste Atual]]</f>
        <v>60978.45</v>
      </c>
      <c r="E28" s="17">
        <f ca="1">(((1+G29/100)^(J29/252)/(1+G28/100)^(J28/252))^(252/(J29-J28))-1)*100</f>
        <v>14.94124728370625</v>
      </c>
      <c r="F28" s="32">
        <f ca="1">(((100000/D28)^(252/J28))-1)*100</f>
        <v>11.565269391562815</v>
      </c>
      <c r="G28" s="17" cm="1">
        <f t="array" ref="G28">[1]!DI1J26.ULT</f>
        <v>11.75</v>
      </c>
      <c r="H28" s="18">
        <v>-280.64</v>
      </c>
      <c r="I28" s="18">
        <v>280.64</v>
      </c>
      <c r="J28" s="18">
        <f ca="1">NETWORKDAYS(B28,K28)</f>
        <v>1139</v>
      </c>
      <c r="K28" s="17" t="str" cm="1">
        <f t="array" ref="K28">[1]!DI1J26.VEN</f>
        <v>01/04/2026</v>
      </c>
    </row>
    <row r="29" spans="1:11" s="21" customFormat="1" x14ac:dyDescent="0.25">
      <c r="A29" s="16" t="s">
        <v>123</v>
      </c>
      <c r="B29" s="26">
        <f t="shared" ca="1" si="0"/>
        <v>44519</v>
      </c>
      <c r="C29" s="17">
        <f>Table_0[[#This Row],[Preço de ajuste anterior]]</f>
        <v>59647.54</v>
      </c>
      <c r="D29" s="17">
        <f>Table_0[[#This Row],[Preço de ajuste Atual]]</f>
        <v>59472.71</v>
      </c>
      <c r="E29" s="17">
        <f ca="1">(((1+G30/100)^(J30/252)/(1+G29/100)^(J29/252))^(252/(J30-J29))-1)*100</f>
        <v>10.961789268285838</v>
      </c>
      <c r="F29" s="32">
        <f ca="1">(((100000/D29)^(252/J29))-1)*100</f>
        <v>11.489976589668839</v>
      </c>
      <c r="G29" s="17" cm="1">
        <f t="array" ref="G29">[1]!DI1N26.ULT</f>
        <v>11.92</v>
      </c>
      <c r="H29" s="18">
        <v>-289.60000000000002</v>
      </c>
      <c r="I29" s="18">
        <v>289.60000000000002</v>
      </c>
      <c r="J29" s="18">
        <f ca="1">NETWORKDAYS(B29,K29)</f>
        <v>1204</v>
      </c>
      <c r="K29" s="17" t="str" cm="1">
        <f t="array" ref="K29">[1]!DI1N26.VEN</f>
        <v>01/07/2026</v>
      </c>
    </row>
    <row r="30" spans="1:11" s="21" customFormat="1" x14ac:dyDescent="0.25">
      <c r="A30" s="16" t="s">
        <v>124</v>
      </c>
      <c r="B30" s="26">
        <f t="shared" ca="1" si="0"/>
        <v>44519</v>
      </c>
      <c r="C30" s="17">
        <f>Table_0[[#This Row],[Preço de ajuste anterior]]</f>
        <v>57861.53</v>
      </c>
      <c r="D30" s="17">
        <f>Table_0[[#This Row],[Preço de ajuste Atual]]</f>
        <v>57699.63</v>
      </c>
      <c r="E30" s="17">
        <f ca="1">(((1+G31/100)^(J31/252)/(1+G30/100)^(J30/252))^(252/(J31-J30))-1)*100</f>
        <v>10.087658030906343</v>
      </c>
      <c r="F30" s="32">
        <f ca="1">(((100000/D30)^(252/J30))-1)*100</f>
        <v>11.52938024442971</v>
      </c>
      <c r="G30" s="17" cm="1">
        <f t="array" ref="G30">[1]!DI1V26.ULT</f>
        <v>11.87</v>
      </c>
      <c r="H30" s="18">
        <v>-296.98</v>
      </c>
      <c r="I30" s="18">
        <v>296.98</v>
      </c>
      <c r="J30" s="18">
        <f ca="1">NETWORKDAYS(B30,K30)</f>
        <v>1270</v>
      </c>
      <c r="K30" s="17" t="str" cm="1">
        <f t="array" ref="K30">[1]!DI1V26.VEN</f>
        <v>01/10/2026</v>
      </c>
    </row>
    <row r="31" spans="1:11" s="21" customFormat="1" x14ac:dyDescent="0.25">
      <c r="A31" s="16" t="s">
        <v>125</v>
      </c>
      <c r="B31" s="26">
        <f t="shared" ca="1" si="0"/>
        <v>44519</v>
      </c>
      <c r="C31" s="17">
        <f>Table_0[[#This Row],[Preço de ajuste anterior]]</f>
        <v>56255.3</v>
      </c>
      <c r="D31" s="17">
        <f>Table_0[[#This Row],[Preço de ajuste Atual]]</f>
        <v>56109.89</v>
      </c>
      <c r="E31" s="17">
        <f ca="1">(((1+G32/100)^(J32/252)/(1+G31/100)^(J31/252))^(252/(J32-J31))-1)*100</f>
        <v>11.77999999999999</v>
      </c>
      <c r="F31" s="32">
        <f ca="1">(((100000/D31)^(252/J31))-1)*100</f>
        <v>11.506830396591505</v>
      </c>
      <c r="G31" s="17" cm="1">
        <f t="array" ref="G31">[1]!DI1F27.ULT</f>
        <v>11.780000000000001</v>
      </c>
      <c r="H31" s="18">
        <v>-304.01</v>
      </c>
      <c r="I31" s="18">
        <v>304.01</v>
      </c>
      <c r="J31" s="18">
        <f ca="1">NETWORKDAYS(B31,K31)</f>
        <v>1337</v>
      </c>
      <c r="K31" s="17" t="str" cm="1">
        <f t="array" ref="K31">[1]!DI1F27.VEN</f>
        <v>04/01/2027</v>
      </c>
    </row>
    <row r="32" spans="1:11" s="21" customFormat="1" x14ac:dyDescent="0.25">
      <c r="A32" s="16" t="s">
        <v>126</v>
      </c>
      <c r="B32" s="26">
        <f t="shared" ca="1" si="0"/>
        <v>44519</v>
      </c>
      <c r="C32" s="17">
        <f>Table_0[[#This Row],[Preço de ajuste anterior]]</f>
        <v>50405.35</v>
      </c>
      <c r="D32" s="17">
        <f>Table_0[[#This Row],[Preço de ajuste Atual]]</f>
        <v>50303</v>
      </c>
      <c r="E32" s="17">
        <f ca="1">(((1+G33/100)^(J33/252)/(1+G32/100)^(J32/252))^(252/(J33-J32))-1)*100</f>
        <v>11.708831741445437</v>
      </c>
      <c r="F32" s="32">
        <f ca="1">(((100000/D32)^(252/J32))-1)*100</f>
        <v>11.451842222797893</v>
      </c>
      <c r="G32" s="17" cm="1">
        <f t="array" ref="G32">[1]!DI1F28.ULT</f>
        <v>11.780000000000001</v>
      </c>
      <c r="H32" s="18">
        <v>-285.35000000000002</v>
      </c>
      <c r="I32" s="18">
        <v>285.35000000000002</v>
      </c>
      <c r="J32" s="18">
        <f ca="1">NETWORKDAYS(B32,K32)</f>
        <v>1597</v>
      </c>
      <c r="K32" s="17" t="str" cm="1">
        <f t="array" ref="K32">[1]!DI1F28.VEN</f>
        <v>03/01/2028</v>
      </c>
    </row>
    <row r="33" spans="1:11" s="21" customFormat="1" x14ac:dyDescent="0.25">
      <c r="A33" s="16" t="s">
        <v>127</v>
      </c>
      <c r="B33" s="26">
        <f t="shared" ca="1" si="0"/>
        <v>44519</v>
      </c>
      <c r="C33" s="17">
        <f>Table_0[[#This Row],[Preço de ajuste anterior]]</f>
        <v>45064.01</v>
      </c>
      <c r="D33" s="17">
        <f>Table_0[[#This Row],[Preço de ajuste Atual]]</f>
        <v>44928.160000000003</v>
      </c>
      <c r="E33" s="17">
        <f ca="1">(((1+G34/100)^(J34/252)/(1+G33/100)^(J33/252))^(252/(J34-J33))-1)*100</f>
        <v>12.339582678750173</v>
      </c>
      <c r="F33" s="32">
        <f ca="1">(((100000/D33)^(252/J33))-1)*100</f>
        <v>11.462504414610741</v>
      </c>
      <c r="G33" s="17" cm="1">
        <f t="array" ref="G33">[1]!DI1F29.ULT</f>
        <v>11.77</v>
      </c>
      <c r="H33" s="18">
        <v>-282.97000000000003</v>
      </c>
      <c r="I33" s="18">
        <v>282.97000000000003</v>
      </c>
      <c r="J33" s="18">
        <f ca="1">NETWORKDAYS(B33,K33)</f>
        <v>1858</v>
      </c>
      <c r="K33" s="17" t="str" cm="1">
        <f t="array" ref="K33">[1]!DI1F29.VEN</f>
        <v>02/01/2029</v>
      </c>
    </row>
    <row r="34" spans="1:11" s="21" customFormat="1" x14ac:dyDescent="0.25">
      <c r="A34" s="16" t="s">
        <v>128</v>
      </c>
      <c r="B34" s="26">
        <f t="shared" ca="1" si="0"/>
        <v>44519</v>
      </c>
      <c r="C34" s="17">
        <f>Table_0[[#This Row],[Preço de ajuste anterior]]</f>
        <v>40256.480000000003</v>
      </c>
      <c r="D34" s="17">
        <f>Table_0[[#This Row],[Preço de ajuste Atual]]</f>
        <v>40146.410000000003</v>
      </c>
      <c r="E34" s="17">
        <f ca="1">(((1+G35/100)^(J35/252)/(1+G34/100)^(J34/252))^(252/(J35-J34))-1)*100</f>
        <v>10.569839592878694</v>
      </c>
      <c r="F34" s="32">
        <f ca="1">(((100000/D34)^(252/J34))-1)*100</f>
        <v>11.464334197778459</v>
      </c>
      <c r="G34" s="17" cm="1">
        <f t="array" ref="G34">[1]!DI1F30.ULT</f>
        <v>11.84</v>
      </c>
      <c r="H34" s="18">
        <v>-259.27999999999997</v>
      </c>
      <c r="I34" s="18">
        <v>259.27999999999997</v>
      </c>
      <c r="J34" s="18">
        <f ca="1">NETWORKDAYS(B34,K34)</f>
        <v>2119</v>
      </c>
      <c r="K34" s="17" t="str" cm="1">
        <f t="array" ref="K34">[1]!DI1F30.VEN</f>
        <v>02/01/2030</v>
      </c>
    </row>
    <row r="35" spans="1:11" s="21" customFormat="1" x14ac:dyDescent="0.25">
      <c r="A35" s="16" t="s">
        <v>129</v>
      </c>
      <c r="B35" s="26">
        <f t="shared" ca="1" si="0"/>
        <v>44519</v>
      </c>
      <c r="C35" s="17">
        <f>Table_0[[#This Row],[Preço de ajuste anterior]]</f>
        <v>36253.089999999997</v>
      </c>
      <c r="D35" s="17">
        <f>Table_0[[#This Row],[Preço de ajuste Atual]]</f>
        <v>36170.160000000003</v>
      </c>
      <c r="E35" s="17">
        <f ca="1">(((1+G36/100)^(J36/252)/(1+G35/100)^(J35/252))^(252/(J36-J35))-1)*100</f>
        <v>12.089713465151508</v>
      </c>
      <c r="F35" s="32">
        <f ca="1">(((100000/D35)^(252/J35))-1)*100</f>
        <v>11.368634727296101</v>
      </c>
      <c r="G35" s="17" cm="1">
        <f t="array" ref="G35">[1]!DI1F31.ULT</f>
        <v>11.700000000000001</v>
      </c>
      <c r="H35" s="18">
        <v>-233.47</v>
      </c>
      <c r="I35" s="18">
        <v>233.47</v>
      </c>
      <c r="J35" s="18">
        <f ca="1">NETWORKDAYS(B35,K35)</f>
        <v>2380</v>
      </c>
      <c r="K35" s="17" t="str" cm="1">
        <f t="array" ref="K35">[1]!DI1F31.VEN</f>
        <v>02/01/2031</v>
      </c>
    </row>
    <row r="36" spans="1:11" s="21" customFormat="1" x14ac:dyDescent="0.25">
      <c r="A36" s="16" t="s">
        <v>130</v>
      </c>
      <c r="B36" s="26">
        <f t="shared" ca="1" si="0"/>
        <v>44519</v>
      </c>
      <c r="C36" s="17">
        <f>Table_0[[#This Row],[Preço de ajuste anterior]]</f>
        <v>29193.72</v>
      </c>
      <c r="D36" s="17">
        <f>Table_0[[#This Row],[Preço de ajuste Atual]]</f>
        <v>29082.25</v>
      </c>
      <c r="E36" s="17">
        <f ca="1">(((1+G37/100)^(J37/252)/(1+G36/100)^(J36/252))^(252/(J37-J36))-1)*100</f>
        <v>11.376385417222101</v>
      </c>
      <c r="F36" s="32">
        <f ca="1">(((100000/D36)^(252/J36))-1)*100</f>
        <v>11.320911844639415</v>
      </c>
      <c r="G36" s="17" cm="1">
        <f t="array" ref="G36">[1]!DI1F33.ULT</f>
        <v>11.77</v>
      </c>
      <c r="H36" s="18">
        <v>-231.09</v>
      </c>
      <c r="I36" s="18">
        <v>231.09</v>
      </c>
      <c r="J36" s="18">
        <f ca="1">NETWORKDAYS(B36,K36)</f>
        <v>2902</v>
      </c>
      <c r="K36" s="17" t="str" cm="1">
        <f t="array" ref="K36">[1]!DI1F33.VEN</f>
        <v>03/01/2033</v>
      </c>
    </row>
    <row r="37" spans="1:11" s="21" customFormat="1" x14ac:dyDescent="0.25">
      <c r="A37" s="16" t="s">
        <v>131</v>
      </c>
      <c r="B37" s="26">
        <f t="shared" ca="1" si="0"/>
        <v>44519</v>
      </c>
      <c r="C37" s="17">
        <f>Table_0[[#This Row],[Preço de ajuste anterior]]</f>
        <v>23468.07</v>
      </c>
      <c r="D37" s="17">
        <f>Table_0[[#This Row],[Preço de ajuste Atual]]</f>
        <v>23361.85</v>
      </c>
      <c r="E37" s="17">
        <f ca="1">(((1+G38/100)^(J38/252)/(1+G37/100)^(J37/252))^(252/(J38-J37))-1)*100</f>
        <v>15.582029968435386</v>
      </c>
      <c r="F37" s="32">
        <f ca="1">(((100000/D37)^(252/J37))-1)*100</f>
        <v>11.298744466383571</v>
      </c>
      <c r="G37" s="17" cm="1">
        <f t="array" ref="G37">[1]!DI1F35.ULT</f>
        <v>11.71</v>
      </c>
      <c r="H37" s="18">
        <v>-220.1</v>
      </c>
      <c r="I37" s="18">
        <v>220.1</v>
      </c>
      <c r="J37" s="18">
        <f ca="1">NETWORKDAYS(B37,K37)</f>
        <v>3423</v>
      </c>
      <c r="K37" s="17" t="str" cm="1">
        <f t="array" ref="K37">[1]!DI1F35.VEN</f>
        <v>02/01/2035</v>
      </c>
    </row>
    <row r="38" spans="1:11" s="21" customFormat="1" x14ac:dyDescent="0.25">
      <c r="A38" s="16" t="s">
        <v>132</v>
      </c>
      <c r="B38" s="26">
        <f t="shared" ca="1" si="0"/>
        <v>44519</v>
      </c>
      <c r="C38" s="17">
        <f>Table_0[[#This Row],[Preço de ajuste anterior]]</f>
        <v>20933.04</v>
      </c>
      <c r="D38" s="17">
        <f>Table_0[[#This Row],[Preço de ajuste Atual]]</f>
        <v>21041.919999999998</v>
      </c>
      <c r="E38" s="17">
        <f ca="1">(((1+G39/100)^(J39/252)/(1+G38/100)^(J38/252))^(252/(J39-J38))-1)*100</f>
        <v>11.97999999999999</v>
      </c>
      <c r="F38" s="32">
        <f ca="1">(((100000/D38)^(252/J38))-1)*100</f>
        <v>11.250918934313425</v>
      </c>
      <c r="G38" s="17" cm="1">
        <f t="array" ref="G38">[1]!DI1F36.ULT</f>
        <v>11.98</v>
      </c>
      <c r="H38" s="18">
        <v>-510.57</v>
      </c>
      <c r="I38" s="18">
        <v>510.57</v>
      </c>
      <c r="J38" s="18">
        <f ca="1">NETWORKDAYS(B38,K38)</f>
        <v>3684</v>
      </c>
      <c r="K38" s="17" t="str" cm="1">
        <f t="array" ref="K38">[1]!DI1F36.VEN</f>
        <v>02/01/2036</v>
      </c>
    </row>
    <row r="39" spans="1:11" s="21" customFormat="1" x14ac:dyDescent="0.25">
      <c r="A39" s="16"/>
      <c r="B39" s="26"/>
      <c r="C39" s="17">
        <f>Table_0[[#This Row],[Preço de ajuste anterior]]</f>
        <v>18519.54</v>
      </c>
      <c r="D39" s="17">
        <f>Table_0[[#This Row],[Preço de ajuste Atual]]</f>
        <v>18622.560000000001</v>
      </c>
      <c r="E39" s="17" t="e">
        <f>(((1+G40/100)^(J40/252)/(1+G39/100)^(J39/252))^(252/(J40-J39))-1)*100</f>
        <v>#DIV/0!</v>
      </c>
      <c r="F39" s="32"/>
      <c r="G39" s="31"/>
      <c r="H39" s="18"/>
      <c r="I39" s="18"/>
      <c r="J39" s="18"/>
      <c r="K39" s="24"/>
    </row>
    <row r="40" spans="1:11" x14ac:dyDescent="0.25">
      <c r="A40" s="34"/>
      <c r="B40" s="20"/>
      <c r="C40" s="16"/>
      <c r="D40" s="17"/>
      <c r="E40" s="17"/>
      <c r="F40" s="17"/>
      <c r="G40" s="17"/>
      <c r="H40" s="17"/>
      <c r="I40" s="18"/>
      <c r="J40" s="18"/>
      <c r="K40" s="22"/>
    </row>
    <row r="41" spans="1:11" x14ac:dyDescent="0.25">
      <c r="A41" s="34"/>
      <c r="B41" s="20"/>
      <c r="C41" s="16"/>
      <c r="D41" s="17"/>
      <c r="E41" s="17"/>
      <c r="F41" s="17"/>
      <c r="G41" s="17"/>
      <c r="H41" s="17"/>
      <c r="I41" s="18"/>
      <c r="J41" s="18"/>
      <c r="K41" s="22"/>
    </row>
    <row r="42" spans="1:11" x14ac:dyDescent="0.25">
      <c r="A42" s="34"/>
      <c r="B42" s="20"/>
      <c r="C42" s="16"/>
      <c r="D42" s="17"/>
      <c r="E42" s="17"/>
      <c r="F42" s="17"/>
      <c r="G42" s="17"/>
      <c r="H42" s="17"/>
      <c r="I42" s="18"/>
      <c r="J42" s="18"/>
      <c r="K42" s="22"/>
    </row>
    <row r="43" spans="1:11" x14ac:dyDescent="0.25">
      <c r="A43" s="34"/>
      <c r="B43" s="20"/>
      <c r="C43" s="16"/>
      <c r="D43" s="17"/>
      <c r="E43" s="17"/>
      <c r="F43" s="17"/>
      <c r="G43" s="17"/>
      <c r="H43" s="17"/>
      <c r="I43" s="18"/>
      <c r="J43" s="18"/>
      <c r="K43" s="22"/>
    </row>
    <row r="44" spans="1:11" x14ac:dyDescent="0.25">
      <c r="A44" s="34"/>
      <c r="B44" s="20"/>
      <c r="C44" s="16"/>
      <c r="D44" s="17"/>
      <c r="E44" s="17"/>
      <c r="F44" s="17"/>
      <c r="G44" s="17"/>
      <c r="H44" s="17"/>
      <c r="I44" s="18"/>
      <c r="J44" s="18"/>
      <c r="K44" s="22"/>
    </row>
    <row r="45" spans="1:11" x14ac:dyDescent="0.25">
      <c r="A45" s="34"/>
      <c r="B45" s="20"/>
      <c r="C45" s="16"/>
      <c r="D45" s="17"/>
      <c r="E45" s="17"/>
      <c r="F45" s="17"/>
      <c r="G45" s="17"/>
      <c r="H45" s="17"/>
      <c r="I45" s="18"/>
      <c r="J45" s="18"/>
      <c r="K45" s="22"/>
    </row>
    <row r="46" spans="1:11" x14ac:dyDescent="0.25">
      <c r="A46" s="34"/>
      <c r="B46" s="20"/>
      <c r="C46" s="16"/>
      <c r="D46" s="17"/>
      <c r="E46" s="17"/>
      <c r="F46" s="17"/>
      <c r="G46" s="17"/>
      <c r="H46" s="17"/>
      <c r="I46" s="18"/>
      <c r="J46" s="18"/>
      <c r="K46" s="22"/>
    </row>
    <row r="47" spans="1:11" x14ac:dyDescent="0.25">
      <c r="A47" s="34"/>
      <c r="B47" s="20"/>
      <c r="C47" s="16"/>
      <c r="D47" s="17"/>
      <c r="E47" s="17"/>
      <c r="F47" s="17"/>
      <c r="G47" s="17"/>
      <c r="H47" s="17"/>
      <c r="I47" s="18"/>
      <c r="J47" s="18"/>
      <c r="K47" s="22"/>
    </row>
    <row r="48" spans="1:11" x14ac:dyDescent="0.25">
      <c r="A48" s="34"/>
      <c r="B48" s="20"/>
      <c r="C48" s="16"/>
      <c r="D48" s="17"/>
      <c r="E48" s="17"/>
      <c r="F48" s="17"/>
      <c r="G48" s="17"/>
      <c r="H48" s="17"/>
      <c r="I48" s="18"/>
      <c r="J48" s="18"/>
      <c r="K48" s="22"/>
    </row>
    <row r="49" spans="1:11" x14ac:dyDescent="0.25">
      <c r="A49" s="34"/>
      <c r="B49" s="20"/>
      <c r="C49" s="16"/>
      <c r="D49" s="17"/>
      <c r="E49" s="17"/>
      <c r="F49" s="17"/>
      <c r="G49" s="17"/>
      <c r="H49" s="17"/>
      <c r="I49" s="18"/>
      <c r="J49" s="18"/>
      <c r="K49" s="22"/>
    </row>
    <row r="50" spans="1:11" x14ac:dyDescent="0.25">
      <c r="A50" s="34"/>
      <c r="B50" s="20"/>
      <c r="C50" s="16"/>
      <c r="D50" s="17"/>
      <c r="E50" s="17"/>
      <c r="F50" s="17"/>
      <c r="G50" s="17"/>
      <c r="H50" s="17"/>
      <c r="I50" s="18"/>
      <c r="J50" s="18"/>
      <c r="K50" s="22"/>
    </row>
    <row r="51" spans="1:11" x14ac:dyDescent="0.25">
      <c r="A51" s="34"/>
      <c r="B51" s="20"/>
      <c r="C51" s="16"/>
      <c r="D51" s="17"/>
      <c r="E51" s="17"/>
      <c r="F51" s="17"/>
      <c r="G51" s="17"/>
      <c r="H51" s="17"/>
      <c r="I51" s="18"/>
      <c r="J51" s="18"/>
      <c r="K51" s="22"/>
    </row>
    <row r="52" spans="1:11" x14ac:dyDescent="0.25">
      <c r="A52" s="34"/>
      <c r="B52" s="20"/>
      <c r="C52" s="16"/>
      <c r="D52" s="17"/>
      <c r="E52" s="17"/>
      <c r="F52" s="17"/>
      <c r="G52" s="17"/>
      <c r="H52" s="17"/>
      <c r="I52" s="18"/>
      <c r="J52" s="18"/>
      <c r="K52" s="22"/>
    </row>
    <row r="53" spans="1:11" x14ac:dyDescent="0.25">
      <c r="A53" s="34"/>
      <c r="B53" s="20"/>
      <c r="C53" s="16"/>
      <c r="D53" s="17"/>
      <c r="E53" s="17"/>
      <c r="F53" s="17"/>
      <c r="G53" s="17"/>
      <c r="H53" s="17"/>
      <c r="I53" s="18"/>
      <c r="J53" s="18"/>
      <c r="K53" s="22"/>
    </row>
    <row r="54" spans="1:11" x14ac:dyDescent="0.25">
      <c r="A54" s="34"/>
      <c r="B54" s="20"/>
      <c r="C54" s="16"/>
      <c r="D54" s="17"/>
      <c r="E54" s="17"/>
      <c r="F54" s="17"/>
      <c r="G54" s="17"/>
      <c r="H54" s="17"/>
      <c r="I54" s="18"/>
      <c r="J54" s="18"/>
      <c r="K54" s="22"/>
    </row>
    <row r="55" spans="1:11" x14ac:dyDescent="0.25">
      <c r="A55" s="34"/>
      <c r="B55" s="20"/>
      <c r="C55" s="16"/>
      <c r="D55" s="17"/>
      <c r="E55" s="17"/>
      <c r="F55" s="17"/>
      <c r="G55" s="17"/>
      <c r="H55" s="17"/>
      <c r="I55" s="18"/>
      <c r="J55" s="18"/>
      <c r="K55" s="22"/>
    </row>
    <row r="56" spans="1:11" x14ac:dyDescent="0.25">
      <c r="A56" s="34"/>
      <c r="B56" s="20"/>
      <c r="C56" s="16"/>
      <c r="D56" s="17"/>
      <c r="E56" s="17"/>
      <c r="F56" s="17"/>
      <c r="G56" s="17"/>
      <c r="H56" s="17"/>
      <c r="I56" s="18"/>
      <c r="J56" s="18"/>
      <c r="K56" s="22"/>
    </row>
    <row r="57" spans="1:11" x14ac:dyDescent="0.25">
      <c r="A57" s="34"/>
      <c r="B57" s="20"/>
      <c r="C57" s="16"/>
      <c r="D57" s="17"/>
      <c r="E57" s="17"/>
      <c r="F57" s="17"/>
      <c r="G57" s="17"/>
      <c r="H57" s="17"/>
      <c r="I57" s="18"/>
      <c r="J57" s="18"/>
      <c r="K57" s="22"/>
    </row>
    <row r="58" spans="1:11" x14ac:dyDescent="0.25">
      <c r="A58" s="34"/>
      <c r="B58" s="20"/>
      <c r="C58" s="16"/>
      <c r="D58" s="17"/>
      <c r="E58" s="17"/>
      <c r="F58" s="17"/>
      <c r="G58" s="17"/>
      <c r="H58" s="17"/>
      <c r="I58" s="18"/>
      <c r="J58" s="18"/>
      <c r="K58" s="22"/>
    </row>
    <row r="59" spans="1:11" x14ac:dyDescent="0.25">
      <c r="A59" s="34"/>
      <c r="B59" s="20"/>
      <c r="C59" s="16"/>
      <c r="D59" s="17"/>
      <c r="E59" s="17"/>
      <c r="F59" s="17"/>
      <c r="G59" s="17"/>
      <c r="H59" s="17"/>
      <c r="I59" s="18"/>
      <c r="J59" s="18"/>
      <c r="K59" s="22"/>
    </row>
    <row r="60" spans="1:11" x14ac:dyDescent="0.25">
      <c r="A60" s="34"/>
      <c r="B60" s="20"/>
      <c r="C60" s="16"/>
      <c r="D60" s="17"/>
      <c r="E60" s="17"/>
      <c r="F60" s="17"/>
      <c r="G60" s="17"/>
      <c r="H60" s="17"/>
      <c r="I60" s="18"/>
      <c r="J60" s="18"/>
      <c r="K60" s="22"/>
    </row>
    <row r="61" spans="1:11" x14ac:dyDescent="0.25">
      <c r="A61" s="34"/>
      <c r="B61" s="20"/>
      <c r="C61" s="16"/>
      <c r="D61" s="17"/>
      <c r="E61" s="17"/>
      <c r="F61" s="17"/>
      <c r="G61" s="17"/>
      <c r="H61" s="17"/>
      <c r="I61" s="18"/>
      <c r="J61" s="18"/>
      <c r="K61" s="22"/>
    </row>
    <row r="62" spans="1:11" x14ac:dyDescent="0.25">
      <c r="E62" s="17"/>
    </row>
  </sheetData>
  <mergeCells count="1">
    <mergeCell ref="A40:A6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2790-5728-459B-8FCE-9C268488E62E}">
  <dimension ref="A1:M61"/>
  <sheetViews>
    <sheetView tabSelected="1" zoomScale="70" zoomScaleNormal="70" workbookViewId="0">
      <selection activeCell="AG28" sqref="AG28"/>
    </sheetView>
  </sheetViews>
  <sheetFormatPr defaultRowHeight="15" x14ac:dyDescent="0.25"/>
  <cols>
    <col min="1" max="1" width="11.28515625" style="15" bestFit="1" customWidth="1"/>
    <col min="2" max="2" width="11.28515625" style="15" customWidth="1"/>
    <col min="3" max="3" width="10.5703125" style="15" customWidth="1"/>
    <col min="4" max="5" width="11.42578125" style="15" customWidth="1"/>
    <col min="6" max="6" width="13.5703125" style="15" bestFit="1" customWidth="1"/>
    <col min="7" max="7" width="13.5703125" style="15" customWidth="1"/>
    <col min="8" max="8" width="21.85546875" style="15" bestFit="1" customWidth="1"/>
    <col min="9" max="9" width="18.7109375" style="15" bestFit="1" customWidth="1"/>
    <col min="10" max="10" width="11" style="15" customWidth="1"/>
    <col min="11" max="12" width="22.42578125" style="15" customWidth="1"/>
    <col min="13" max="13" width="17" style="25" bestFit="1" customWidth="1"/>
  </cols>
  <sheetData>
    <row r="1" spans="1:13" s="21" customFormat="1" ht="18.75" x14ac:dyDescent="0.3">
      <c r="A1" s="19" t="s">
        <v>134</v>
      </c>
      <c r="B1" s="19" t="s">
        <v>64</v>
      </c>
      <c r="C1" s="19" t="s">
        <v>135</v>
      </c>
      <c r="D1" s="19" t="s">
        <v>136</v>
      </c>
      <c r="E1" s="19" t="s">
        <v>65</v>
      </c>
      <c r="F1" s="19" t="s">
        <v>149</v>
      </c>
      <c r="G1" s="19" t="s">
        <v>152</v>
      </c>
      <c r="H1" s="19" t="s">
        <v>153</v>
      </c>
      <c r="I1" s="19" t="s">
        <v>154</v>
      </c>
      <c r="J1" s="19" t="s">
        <v>8</v>
      </c>
      <c r="K1" s="19" t="s">
        <v>137</v>
      </c>
      <c r="L1" s="19" t="s">
        <v>142</v>
      </c>
      <c r="M1" s="23" t="s">
        <v>138</v>
      </c>
    </row>
    <row r="2" spans="1:13" s="21" customFormat="1" ht="16.5" customHeight="1" x14ac:dyDescent="0.25">
      <c r="A2" s="16" t="s">
        <v>96</v>
      </c>
      <c r="B2" s="26">
        <f ca="1">TODAY()</f>
        <v>44519</v>
      </c>
      <c r="C2" s="17">
        <f>Table_0[[#This Row],[Preço de ajuste anterior]]</f>
        <v>99736.92</v>
      </c>
      <c r="D2" s="17">
        <f>Table_0[[#This Row],[Preço de ajuste Atual]]</f>
        <v>99736.95</v>
      </c>
      <c r="E2" s="17">
        <f ca="1">(((1+G3/100)^(L3/252)/(1+G2/100)^(L2/252))^(252/(L3-L2))-1)*100</f>
        <v>8.9389283914220528</v>
      </c>
      <c r="F2" s="32">
        <f ca="1">(((100000/D2)^(252/L2))-1)*100</f>
        <v>7.6538760963879016</v>
      </c>
      <c r="G2" s="17" cm="1">
        <f t="array" ref="G2">[1]!DI1Z21.ULT</f>
        <v>7.6539999999999999</v>
      </c>
      <c r="H2" s="17">
        <f>G2+0.1</f>
        <v>7.7539999999999996</v>
      </c>
      <c r="I2" s="17">
        <f>G2-0.1</f>
        <v>7.5540000000000003</v>
      </c>
      <c r="J2" s="18">
        <v>-7.0000000000000007E-2</v>
      </c>
      <c r="K2" s="18">
        <v>7.0000000000000007E-2</v>
      </c>
      <c r="L2" s="18">
        <f ca="1">NETWORKDAYS(B2,M2)</f>
        <v>9</v>
      </c>
      <c r="M2" s="17">
        <v>44531</v>
      </c>
    </row>
    <row r="3" spans="1:13" s="21" customFormat="1" x14ac:dyDescent="0.25">
      <c r="A3" s="16" t="s">
        <v>97</v>
      </c>
      <c r="B3" s="26">
        <f t="shared" ref="B3:B38" ca="1" si="0">TODAY()</f>
        <v>44519</v>
      </c>
      <c r="C3" s="17">
        <f>Table_0[[#This Row],[Preço de ajuste anterior]]</f>
        <v>98962.5</v>
      </c>
      <c r="D3" s="17">
        <f>Table_0[[#This Row],[Preço de ajuste Atual]]</f>
        <v>98961.31</v>
      </c>
      <c r="E3" s="17">
        <f ca="1">(((1+G4/100)^(L4/252)/(1+G3/100)^(L3/252))^(252/(L4-L3))-1)*100</f>
        <v>9.4209291206099444</v>
      </c>
      <c r="F3" s="32">
        <f ca="1">(((100000/D3)^(252/L3))-1)*100</f>
        <v>8.5699641460538434</v>
      </c>
      <c r="G3" s="17" cm="1">
        <f t="array" ref="G3">[1]!DI1F22.ULT</f>
        <v>8.5759999999999987</v>
      </c>
      <c r="H3" s="17">
        <f t="shared" ref="H3:H38" si="1">G3+0.1</f>
        <v>8.6759999999999984</v>
      </c>
      <c r="I3" s="17">
        <f t="shared" ref="I3:I38" si="2">G3-0.1</f>
        <v>8.4759999999999991</v>
      </c>
      <c r="J3" s="18">
        <v>-3.4</v>
      </c>
      <c r="K3" s="18">
        <v>3.4</v>
      </c>
      <c r="L3" s="18">
        <f ca="1">NETWORKDAYS(B3,M3)</f>
        <v>32</v>
      </c>
      <c r="M3" s="17" t="str" cm="1">
        <f t="array" ref="M3">[1]!DI1F22.VEN</f>
        <v>03/01/2022</v>
      </c>
    </row>
    <row r="4" spans="1:13" s="21" customFormat="1" x14ac:dyDescent="0.25">
      <c r="A4" s="16" t="s">
        <v>98</v>
      </c>
      <c r="B4" s="26">
        <f t="shared" ca="1" si="0"/>
        <v>44519</v>
      </c>
      <c r="C4" s="17">
        <f>Table_0[[#This Row],[Preço de ajuste anterior]]</f>
        <v>98226.82</v>
      </c>
      <c r="D4" s="17">
        <f>Table_0[[#This Row],[Preço de ajuste Atual]]</f>
        <v>98227.37</v>
      </c>
      <c r="E4" s="17">
        <f ca="1">(((1+G5/100)^(L5/252)/(1+G4/100)^(L4/252))^(252/(L5-L4))-1)*100</f>
        <v>10.896170844860166</v>
      </c>
      <c r="F4" s="32">
        <f ca="1">(((100000/D4)^(252/L4))-1)*100</f>
        <v>8.8760076484713846</v>
      </c>
      <c r="G4" s="17" cm="1">
        <f t="array" ref="G4">[1]!DI1G22.ULT</f>
        <v>8.91</v>
      </c>
      <c r="H4" s="17">
        <f t="shared" si="1"/>
        <v>9.01</v>
      </c>
      <c r="I4" s="17">
        <f t="shared" si="2"/>
        <v>8.81</v>
      </c>
      <c r="J4" s="18">
        <v>-1.93</v>
      </c>
      <c r="K4" s="18">
        <v>1.93</v>
      </c>
      <c r="L4" s="18">
        <f ca="1">NETWORKDAYS(B4,M4)</f>
        <v>53</v>
      </c>
      <c r="M4" s="17" t="str" cm="1">
        <f t="array" ref="M4">[1]!DI1G22.VEN</f>
        <v>01/02/2022</v>
      </c>
    </row>
    <row r="5" spans="1:13" s="21" customFormat="1" x14ac:dyDescent="0.25">
      <c r="A5" s="16" t="s">
        <v>99</v>
      </c>
      <c r="B5" s="26">
        <f t="shared" ca="1" si="0"/>
        <v>44519</v>
      </c>
      <c r="C5" s="17">
        <f>Table_0[[#This Row],[Preço de ajuste anterior]]</f>
        <v>97458.77</v>
      </c>
      <c r="D5" s="17">
        <f>Table_0[[#This Row],[Preço de ajuste Atual]]</f>
        <v>97447.98</v>
      </c>
      <c r="E5" s="17">
        <f ca="1">(((1+G6/100)^(L6/252)/(1+G5/100)^(L5/252))^(252/(L6-L5))-1)*100</f>
        <v>11.979143460809038</v>
      </c>
      <c r="F5" s="32">
        <f ca="1">(((100000/D5)^(252/L5))-1)*100</f>
        <v>9.2026123650085232</v>
      </c>
      <c r="G5" s="17" cm="1">
        <f t="array" ref="G5">[1]!DI1H22.ULT</f>
        <v>9.4700000000000006</v>
      </c>
      <c r="H5" s="17">
        <f t="shared" si="1"/>
        <v>9.57</v>
      </c>
      <c r="I5" s="17">
        <f t="shared" si="2"/>
        <v>9.370000000000001</v>
      </c>
      <c r="J5" s="18">
        <v>3.52</v>
      </c>
      <c r="K5" s="18">
        <v>3.52</v>
      </c>
      <c r="L5" s="18">
        <f ca="1">NETWORKDAYS(B5,M5)</f>
        <v>74</v>
      </c>
      <c r="M5" s="17" t="str" cm="1">
        <f t="array" ref="M5">[1]!DI1H22.VEN</f>
        <v>02/03/2022</v>
      </c>
    </row>
    <row r="6" spans="1:13" s="21" customFormat="1" x14ac:dyDescent="0.25">
      <c r="A6" s="16" t="s">
        <v>100</v>
      </c>
      <c r="B6" s="26">
        <f t="shared" ca="1" si="0"/>
        <v>44519</v>
      </c>
      <c r="C6" s="17">
        <f>Table_0[[#This Row],[Preço de ajuste anterior]]</f>
        <v>96492.35</v>
      </c>
      <c r="D6" s="17">
        <f>Table_0[[#This Row],[Preço de ajuste Atual]]</f>
        <v>96481.07</v>
      </c>
      <c r="E6" s="17">
        <f ca="1">(((1+G7/100)^(L7/252)/(1+G6/100)^(L6/252))^(252/(L7-L6))-1)*100</f>
        <v>12.940151164867885</v>
      </c>
      <c r="F6" s="32">
        <f ca="1">(((100000/D6)^(252/L6))-1)*100</f>
        <v>9.8599654087164765</v>
      </c>
      <c r="G6" s="17" cm="1">
        <f t="array" ref="G6">[1]!DI1J22.ULT</f>
        <v>10.039999999999997</v>
      </c>
      <c r="H6" s="17">
        <f t="shared" si="1"/>
        <v>10.139999999999997</v>
      </c>
      <c r="I6" s="17">
        <f t="shared" si="2"/>
        <v>9.9399999999999977</v>
      </c>
      <c r="J6" s="18">
        <v>-15.25</v>
      </c>
      <c r="K6" s="18">
        <v>15.25</v>
      </c>
      <c r="L6" s="18">
        <f ca="1">NETWORKDAYS(B6,M6)</f>
        <v>96</v>
      </c>
      <c r="M6" s="17" t="str" cm="1">
        <f t="array" ref="M6">[1]!DI1J22.VEN</f>
        <v>01/04/2022</v>
      </c>
    </row>
    <row r="7" spans="1:13" s="21" customFormat="1" x14ac:dyDescent="0.25">
      <c r="A7" s="16" t="s">
        <v>101</v>
      </c>
      <c r="B7" s="26">
        <f t="shared" ca="1" si="0"/>
        <v>44519</v>
      </c>
      <c r="C7" s="17">
        <f>Table_0[[#This Row],[Preço de ajuste anterior]]</f>
        <v>95611.64</v>
      </c>
      <c r="D7" s="17">
        <f>Table_0[[#This Row],[Preço de ajuste Atual]]</f>
        <v>95591.3</v>
      </c>
      <c r="E7" s="17">
        <f ca="1">(((1+G8/100)^(L8/252)/(1+G7/100)^(L7/252))^(252/(L8-L7))-1)*100</f>
        <v>13.074514639853806</v>
      </c>
      <c r="F7" s="32">
        <f ca="1">(((100000/D7)^(252/L7))-1)*100</f>
        <v>10.198535533683305</v>
      </c>
      <c r="G7" s="17" cm="1">
        <f t="array" ref="G7">[1]!DI1K22.ULT</f>
        <v>10.555</v>
      </c>
      <c r="H7" s="17">
        <f t="shared" si="1"/>
        <v>10.654999999999999</v>
      </c>
      <c r="I7" s="17">
        <f t="shared" si="2"/>
        <v>10.455</v>
      </c>
      <c r="J7" s="18">
        <v>139.02000000000001</v>
      </c>
      <c r="K7" s="18">
        <v>139.02000000000001</v>
      </c>
      <c r="L7" s="18">
        <f ca="1">NETWORKDAYS(B7,M7)</f>
        <v>117</v>
      </c>
      <c r="M7" s="17" t="str" cm="1">
        <f t="array" ref="M7">[1]!DI1K22.VEN</f>
        <v>02/05/2022</v>
      </c>
    </row>
    <row r="8" spans="1:13" s="21" customFormat="1" x14ac:dyDescent="0.25">
      <c r="A8" s="16" t="s">
        <v>102</v>
      </c>
      <c r="B8" s="26">
        <f t="shared" ca="1" si="0"/>
        <v>44519</v>
      </c>
      <c r="C8" s="17">
        <f>Table_0[[#This Row],[Preço de ajuste anterior]]</f>
        <v>94583.39</v>
      </c>
      <c r="D8" s="17">
        <f>Table_0[[#This Row],[Preço de ajuste Atual]]</f>
        <v>94571.82</v>
      </c>
      <c r="E8" s="17">
        <f ca="1">(((1+G9/100)^(L9/252)/(1+G8/100)^(L8/252))^(252/(L9-L8))-1)*100</f>
        <v>12.755511113894258</v>
      </c>
      <c r="F8" s="32">
        <f ca="1">(((100000/D8)^(252/L8))-1)*100</f>
        <v>10.647786962488226</v>
      </c>
      <c r="G8" s="17" cm="1">
        <f t="array" ref="G8">[1]!DI1M22.ULT</f>
        <v>10.950000000000001</v>
      </c>
      <c r="H8" s="17">
        <f t="shared" si="1"/>
        <v>11.05</v>
      </c>
      <c r="I8" s="17">
        <f t="shared" si="2"/>
        <v>10.850000000000001</v>
      </c>
      <c r="J8" s="18">
        <v>-14.8</v>
      </c>
      <c r="K8" s="18">
        <v>14.8</v>
      </c>
      <c r="L8" s="18">
        <f ca="1">NETWORKDAYS(B8,M8)</f>
        <v>139</v>
      </c>
      <c r="M8" s="17" t="str" cm="1">
        <f t="array" ref="M8">[1]!DI1M22.VEN</f>
        <v>01/06/2022</v>
      </c>
    </row>
    <row r="9" spans="1:13" s="21" customFormat="1" x14ac:dyDescent="0.25">
      <c r="A9" s="16" t="s">
        <v>103</v>
      </c>
      <c r="B9" s="26">
        <f t="shared" ca="1" si="0"/>
        <v>44519</v>
      </c>
      <c r="C9" s="17">
        <f>Table_0[[#This Row],[Preço de ajuste anterior]]</f>
        <v>93630.03</v>
      </c>
      <c r="D9" s="17">
        <f>Table_0[[#This Row],[Preço de ajuste Atual]]</f>
        <v>93597.79</v>
      </c>
      <c r="E9" s="17">
        <f ca="1">(((1+G10/100)^(L10/252)/(1+G9/100)^(L9/252))^(252/(L10-L9))-1)*100</f>
        <v>13.512759594381629</v>
      </c>
      <c r="F9" s="32">
        <f ca="1">(((100000/D9)^(252/L9))-1)*100</f>
        <v>10.911247796317225</v>
      </c>
      <c r="G9" s="17" cm="1">
        <f t="array" ref="G9">[1]!DI1N22.ULT</f>
        <v>11.194999999999997</v>
      </c>
      <c r="H9" s="17">
        <f t="shared" si="1"/>
        <v>11.294999999999996</v>
      </c>
      <c r="I9" s="17">
        <f t="shared" si="2"/>
        <v>11.094999999999997</v>
      </c>
      <c r="J9" s="18">
        <v>-14.62</v>
      </c>
      <c r="K9" s="18">
        <v>14.62</v>
      </c>
      <c r="L9" s="18">
        <f ca="1">NETWORKDAYS(B9,M9)</f>
        <v>161</v>
      </c>
      <c r="M9" s="17" t="str" cm="1">
        <f t="array" ref="M9">[1]!DI1N22.VEN</f>
        <v>01/07/2022</v>
      </c>
    </row>
    <row r="10" spans="1:13" s="21" customFormat="1" x14ac:dyDescent="0.25">
      <c r="A10" s="16" t="s">
        <v>104</v>
      </c>
      <c r="B10" s="26">
        <f t="shared" ca="1" si="0"/>
        <v>44519</v>
      </c>
      <c r="C10" s="17">
        <f>Table_0[[#This Row],[Preço de ajuste anterior]]</f>
        <v>92664.49</v>
      </c>
      <c r="D10" s="17">
        <f>Table_0[[#This Row],[Preço de ajuste Atual]]</f>
        <v>92618.83</v>
      </c>
      <c r="E10" s="17">
        <f ca="1">(((1+G11/100)^(L11/252)/(1+G10/100)^(L10/252))^(252/(L11-L10))-1)*100</f>
        <v>13.798894523104476</v>
      </c>
      <c r="F10" s="32">
        <f ca="1">(((100000/D10)^(252/L10))-1)*100</f>
        <v>11.200995374483202</v>
      </c>
      <c r="G10" s="17" cm="1">
        <f t="array" ref="G10">[1]!DI1Q22.ULT</f>
        <v>11.46</v>
      </c>
      <c r="H10" s="17">
        <f t="shared" si="1"/>
        <v>11.56</v>
      </c>
      <c r="I10" s="17">
        <f t="shared" si="2"/>
        <v>11.360000000000001</v>
      </c>
      <c r="J10" s="18">
        <v>-20.12</v>
      </c>
      <c r="K10" s="18">
        <v>20.12</v>
      </c>
      <c r="L10" s="18">
        <f ca="1">NETWORKDAYS(B10,M10)</f>
        <v>182</v>
      </c>
      <c r="M10" s="17" t="str" cm="1">
        <f t="array" ref="M10">[1]!DI1Q22.VEN</f>
        <v>01/08/2022</v>
      </c>
    </row>
    <row r="11" spans="1:13" s="21" customFormat="1" x14ac:dyDescent="0.25">
      <c r="A11" s="16" t="s">
        <v>105</v>
      </c>
      <c r="B11" s="26">
        <f t="shared" ca="1" si="0"/>
        <v>44519</v>
      </c>
      <c r="C11" s="17">
        <f>Table_0[[#This Row],[Preço de ajuste anterior]]</f>
        <v>91627.39</v>
      </c>
      <c r="D11" s="17">
        <f>Table_0[[#This Row],[Preço de ajuste Atual]]</f>
        <v>91565.73</v>
      </c>
      <c r="E11" s="17">
        <f ca="1">(((1+G12/100)^(L12/252)/(1+G11/100)^(L11/252))^(252/(L12-L11))-1)*100</f>
        <v>12.444384874669323</v>
      </c>
      <c r="F11" s="32">
        <f ca="1">(((100000/D11)^(252/L11))-1)*100</f>
        <v>11.439833951743573</v>
      </c>
      <c r="G11" s="17" cm="1">
        <f t="array" ref="G11">[1]!DI1U22.ULT</f>
        <v>11.72</v>
      </c>
      <c r="H11" s="17">
        <f t="shared" si="1"/>
        <v>11.82</v>
      </c>
      <c r="I11" s="17">
        <f t="shared" si="2"/>
        <v>11.620000000000001</v>
      </c>
      <c r="J11" s="18">
        <v>-26.64</v>
      </c>
      <c r="K11" s="18">
        <v>26.64</v>
      </c>
      <c r="L11" s="18">
        <f ca="1">NETWORKDAYS(B11,M11)</f>
        <v>205</v>
      </c>
      <c r="M11" s="17" t="str" cm="1">
        <f t="array" ref="M11">[1]!DI1U22.VEN</f>
        <v>01/09/2022</v>
      </c>
    </row>
    <row r="12" spans="1:13" s="21" customFormat="1" x14ac:dyDescent="0.25">
      <c r="A12" s="16" t="s">
        <v>106</v>
      </c>
      <c r="B12" s="26">
        <f t="shared" ca="1" si="0"/>
        <v>44519</v>
      </c>
      <c r="C12" s="17">
        <f>Table_0[[#This Row],[Preço de ajuste anterior]]</f>
        <v>90689.03</v>
      </c>
      <c r="D12" s="17">
        <f>Table_0[[#This Row],[Preço de ajuste Atual]]</f>
        <v>90610.14</v>
      </c>
      <c r="E12" s="17">
        <f ca="1">(((1+G13/100)^(L13/252)/(1+G12/100)^(L12/252))^(252/(L13-L12))-1)*100</f>
        <v>13.095978516649787</v>
      </c>
      <c r="F12" s="32">
        <f ca="1">(((100000/D12)^(252/L12))-1)*100</f>
        <v>11.567938861727868</v>
      </c>
      <c r="G12" s="17" cm="1">
        <f t="array" ref="G12">[1]!DI1V22.ULT</f>
        <v>11.79</v>
      </c>
      <c r="H12" s="17">
        <f t="shared" si="1"/>
        <v>11.889999999999999</v>
      </c>
      <c r="I12" s="17">
        <f t="shared" si="2"/>
        <v>11.69</v>
      </c>
      <c r="J12" s="18">
        <v>-33.549999999999997</v>
      </c>
      <c r="K12" s="18">
        <v>33.549999999999997</v>
      </c>
      <c r="L12" s="18">
        <f ca="1">NETWORKDAYS(B12,M12)</f>
        <v>227</v>
      </c>
      <c r="M12" s="17" t="str" cm="1">
        <f t="array" ref="M12">[1]!DI1V22.VEN</f>
        <v>03/10/2022</v>
      </c>
    </row>
    <row r="13" spans="1:13" s="21" customFormat="1" x14ac:dyDescent="0.25">
      <c r="A13" s="16" t="s">
        <v>107</v>
      </c>
      <c r="B13" s="26">
        <f t="shared" ca="1" si="0"/>
        <v>44519</v>
      </c>
      <c r="C13" s="17">
        <f>Table_0[[#This Row],[Preço de ajuste anterior]]</f>
        <v>89820.66</v>
      </c>
      <c r="D13" s="17">
        <f>Table_0[[#This Row],[Preço de ajuste Atual]]</f>
        <v>89730.79</v>
      </c>
      <c r="E13" s="17">
        <f ca="1">(((1+G14/100)^(L14/252)/(1+G13/100)^(L13/252))^(252/(L14-L13))-1)*100</f>
        <v>12.453526252896463</v>
      </c>
      <c r="F13" s="32">
        <f ca="1">(((100000/D13)^(252/L13))-1)*100</f>
        <v>11.639405945350934</v>
      </c>
      <c r="G13" s="17" cm="1">
        <f t="array" ref="G13">[1]!DI1X22.ULT</f>
        <v>11.9</v>
      </c>
      <c r="H13" s="17">
        <f t="shared" si="1"/>
        <v>12</v>
      </c>
      <c r="I13" s="17">
        <f t="shared" si="2"/>
        <v>11.8</v>
      </c>
      <c r="J13" s="18">
        <v>-26.9</v>
      </c>
      <c r="K13" s="18">
        <v>26.9</v>
      </c>
      <c r="L13" s="18">
        <f ca="1">NETWORKDAYS(B13,M13)</f>
        <v>248</v>
      </c>
      <c r="M13" s="17" t="str" cm="1">
        <f t="array" ref="M13">[1]!DI1X22.VEN</f>
        <v>01/11/2022</v>
      </c>
    </row>
    <row r="14" spans="1:13" s="21" customFormat="1" x14ac:dyDescent="0.25">
      <c r="A14" s="16" t="s">
        <v>108</v>
      </c>
      <c r="B14" s="26">
        <f t="shared" ca="1" si="0"/>
        <v>44519</v>
      </c>
      <c r="C14" s="17">
        <f>Table_0[[#This Row],[Preço de ajuste anterior]]</f>
        <v>88957.32</v>
      </c>
      <c r="D14" s="17">
        <f>Table_0[[#This Row],[Preço de ajuste Atual]]</f>
        <v>88856.04</v>
      </c>
      <c r="E14" s="17">
        <f ca="1">(((1+G15/100)^(L15/252)/(1+G14/100)^(L14/252))^(252/(L15-L14))-1)*100</f>
        <v>12.81080791447835</v>
      </c>
      <c r="F14" s="32">
        <f ca="1">(((100000/D14)^(252/L14))-1)*100</f>
        <v>11.658599397729642</v>
      </c>
      <c r="G14" s="17" cm="1">
        <f t="array" ref="G14">[1]!DI1Z22.ULT</f>
        <v>11.945</v>
      </c>
      <c r="H14" s="17">
        <f t="shared" si="1"/>
        <v>12.045</v>
      </c>
      <c r="I14" s="17">
        <f t="shared" si="2"/>
        <v>11.845000000000001</v>
      </c>
      <c r="J14" s="18">
        <v>-18.78</v>
      </c>
      <c r="K14" s="18">
        <v>18.78</v>
      </c>
      <c r="L14" s="18">
        <f ca="1">NETWORKDAYS(B14,M14)</f>
        <v>270</v>
      </c>
      <c r="M14" s="17" t="str" cm="1">
        <f t="array" ref="M14">[1]!DI1Z22.VEN</f>
        <v>01/12/2022</v>
      </c>
    </row>
    <row r="15" spans="1:13" s="21" customFormat="1" x14ac:dyDescent="0.25">
      <c r="A15" s="16" t="s">
        <v>109</v>
      </c>
      <c r="B15" s="26">
        <f t="shared" ca="1" si="0"/>
        <v>44519</v>
      </c>
      <c r="C15" s="17">
        <f>Table_0[[#This Row],[Preço de ajuste anterior]]</f>
        <v>88018.04</v>
      </c>
      <c r="D15" s="17">
        <f>Table_0[[#This Row],[Preço de ajuste Atual]]</f>
        <v>87904.15</v>
      </c>
      <c r="E15" s="17">
        <f ca="1">(((1+G16/100)^(L16/252)/(1+G15/100)^(L15/252))^(252/(L16-L15))-1)*100</f>
        <v>12.505200645745497</v>
      </c>
      <c r="F15" s="32">
        <f ca="1">(((100000/D15)^(252/L15))-1)*100</f>
        <v>11.768821848289068</v>
      </c>
      <c r="G15" s="17" cm="1">
        <f t="array" ref="G15">[1]!DI1F23.ULT</f>
        <v>12.009999999999986</v>
      </c>
      <c r="H15" s="17">
        <f t="shared" si="1"/>
        <v>12.109999999999985</v>
      </c>
      <c r="I15" s="17">
        <f t="shared" si="2"/>
        <v>11.909999999999986</v>
      </c>
      <c r="J15" s="18">
        <v>-8.49</v>
      </c>
      <c r="K15" s="18">
        <v>8.49</v>
      </c>
      <c r="L15" s="18">
        <f ca="1">NETWORKDAYS(B15,M15)</f>
        <v>292</v>
      </c>
      <c r="M15" s="17" t="str" cm="1">
        <f t="array" ref="M15">[1]!DI1F23.VEN</f>
        <v>02/01/2023</v>
      </c>
    </row>
    <row r="16" spans="1:13" s="21" customFormat="1" x14ac:dyDescent="0.25">
      <c r="A16" s="16" t="s">
        <v>110</v>
      </c>
      <c r="B16" s="26">
        <f t="shared" ca="1" si="0"/>
        <v>44519</v>
      </c>
      <c r="C16" s="17">
        <f>Table_0[[#This Row],[Preço de ajuste anterior]]</f>
        <v>85424.19</v>
      </c>
      <c r="D16" s="17">
        <f>Table_0[[#This Row],[Preço de ajuste Atual]]</f>
        <v>85297.05</v>
      </c>
      <c r="E16" s="17">
        <f ca="1">(((1+G17/100)^(L17/252)/(1+G16/100)^(L16/252))^(252/(L17-L16))-1)*100</f>
        <v>12.229909788599658</v>
      </c>
      <c r="F16" s="32">
        <f ca="1">(((100000/D16)^(252/L16))-1)*100</f>
        <v>11.880001257315476</v>
      </c>
      <c r="G16" s="17" cm="1">
        <f t="array" ref="G16">[1]!DI1J23.ULT</f>
        <v>12.099999999999998</v>
      </c>
      <c r="H16" s="17">
        <f t="shared" si="1"/>
        <v>12.199999999999998</v>
      </c>
      <c r="I16" s="17">
        <f t="shared" si="2"/>
        <v>11.999999999999998</v>
      </c>
      <c r="J16" s="18">
        <v>-15.92</v>
      </c>
      <c r="K16" s="18">
        <v>15.92</v>
      </c>
      <c r="L16" s="18">
        <f ca="1">NETWORKDAYS(B16,M16)</f>
        <v>357</v>
      </c>
      <c r="M16" s="17" t="str" cm="1">
        <f t="array" ref="M16">[1]!DI1J23.VEN</f>
        <v>03/04/2023</v>
      </c>
    </row>
    <row r="17" spans="1:13" s="21" customFormat="1" x14ac:dyDescent="0.25">
      <c r="A17" s="16" t="s">
        <v>111</v>
      </c>
      <c r="B17" s="26">
        <f t="shared" ca="1" si="0"/>
        <v>44519</v>
      </c>
      <c r="C17" s="17">
        <f>Table_0[[#This Row],[Preço de ajuste anterior]]</f>
        <v>83050.63</v>
      </c>
      <c r="D17" s="17">
        <f>Table_0[[#This Row],[Preço de ajuste Atual]]</f>
        <v>82914.92</v>
      </c>
      <c r="E17" s="17">
        <f ca="1">(((1+G18/100)^(L18/252)/(1+G17/100)^(L17/252))^(252/(L18-L17))-1)*100</f>
        <v>11.633915519162885</v>
      </c>
      <c r="F17" s="32">
        <f ca="1">(((100000/D17)^(252/L17))-1)*100</f>
        <v>11.837902181120864</v>
      </c>
      <c r="G17" s="17" cm="1">
        <f t="array" ref="G17">[1]!DI1N23.ULT</f>
        <v>12.119999999999994</v>
      </c>
      <c r="H17" s="17">
        <f t="shared" si="1"/>
        <v>12.219999999999994</v>
      </c>
      <c r="I17" s="17">
        <f t="shared" si="2"/>
        <v>12.019999999999994</v>
      </c>
      <c r="J17" s="18">
        <v>-22.89</v>
      </c>
      <c r="K17" s="18">
        <v>22.89</v>
      </c>
      <c r="L17" s="18">
        <f ca="1">NETWORKDAYS(B17,M17)</f>
        <v>422</v>
      </c>
      <c r="M17" s="17" t="str" cm="1">
        <f t="array" ref="M17">[1]!DI1N23.VEN</f>
        <v>03/07/2023</v>
      </c>
    </row>
    <row r="18" spans="1:13" s="21" customFormat="1" x14ac:dyDescent="0.25">
      <c r="A18" s="16" t="s">
        <v>112</v>
      </c>
      <c r="B18" s="26">
        <f t="shared" ca="1" si="0"/>
        <v>44519</v>
      </c>
      <c r="C18" s="17">
        <f>Table_0[[#This Row],[Preço de ajuste anterior]]</f>
        <v>80729.740000000005</v>
      </c>
      <c r="D18" s="17">
        <f>Table_0[[#This Row],[Preço de ajuste Atual]]</f>
        <v>80590.92</v>
      </c>
      <c r="E18" s="17">
        <f ca="1">(((1+G19/100)^(L19/252)/(1+G18/100)^(L18/252))^(252/(L19-L18))-1)*100</f>
        <v>11.386459862186227</v>
      </c>
      <c r="F18" s="32">
        <f ca="1">(((100000/D18)^(252/L18))-1)*100</f>
        <v>11.813078926478937</v>
      </c>
      <c r="G18" s="17" cm="1">
        <f t="array" ref="G18">[1]!DI1V23.ULT</f>
        <v>12.055000000000005</v>
      </c>
      <c r="H18" s="17">
        <f t="shared" si="1"/>
        <v>12.155000000000005</v>
      </c>
      <c r="I18" s="17">
        <f t="shared" si="2"/>
        <v>11.955000000000005</v>
      </c>
      <c r="J18" s="18">
        <v>-41.53</v>
      </c>
      <c r="K18" s="18">
        <v>41.53</v>
      </c>
      <c r="L18" s="18">
        <f ca="1">NETWORKDAYS(B18,M18)</f>
        <v>487</v>
      </c>
      <c r="M18" s="17" t="str" cm="1">
        <f t="array" ref="M18">[1]!DI1V23.VEN</f>
        <v>02/10/2023</v>
      </c>
    </row>
    <row r="19" spans="1:13" s="21" customFormat="1" x14ac:dyDescent="0.25">
      <c r="A19" s="16" t="s">
        <v>113</v>
      </c>
      <c r="B19" s="26">
        <f t="shared" ca="1" si="0"/>
        <v>44519</v>
      </c>
      <c r="C19" s="17">
        <f>Table_0[[#This Row],[Preço de ajuste anterior]]</f>
        <v>78635.199999999997</v>
      </c>
      <c r="D19" s="17">
        <f>Table_0[[#This Row],[Preço de ajuste Atual]]</f>
        <v>78499.740000000005</v>
      </c>
      <c r="E19" s="17">
        <f ca="1">(((1+G20/100)^(L20/252)/(1+G19/100)^(L19/252))^(252/(L20-L19))-1)*100</f>
        <v>11.975000000000001</v>
      </c>
      <c r="F19" s="32">
        <f ca="1">(((100000/D19)^(252/L19))-1)*100</f>
        <v>11.66270740820794</v>
      </c>
      <c r="G19" s="17" cm="1">
        <f t="array" ref="G19">[1]!DI1F24.ULT</f>
        <v>11.974999999999993</v>
      </c>
      <c r="H19" s="17">
        <f t="shared" si="1"/>
        <v>12.074999999999992</v>
      </c>
      <c r="I19" s="17">
        <f t="shared" si="2"/>
        <v>11.874999999999993</v>
      </c>
      <c r="J19" s="18">
        <v>-62.55</v>
      </c>
      <c r="K19" s="18">
        <v>62.55</v>
      </c>
      <c r="L19" s="18">
        <f ca="1">NETWORKDAYS(B19,M19)</f>
        <v>553</v>
      </c>
      <c r="M19" s="17" t="str" cm="1">
        <f t="array" ref="M19">[1]!DI1F24.VEN</f>
        <v>02/01/2024</v>
      </c>
    </row>
    <row r="20" spans="1:13" s="21" customFormat="1" x14ac:dyDescent="0.25">
      <c r="A20" s="16" t="s">
        <v>114</v>
      </c>
      <c r="B20" s="26">
        <f t="shared" ca="1" si="0"/>
        <v>44519</v>
      </c>
      <c r="C20" s="17">
        <f>Table_0[[#This Row],[Preço de ajuste anterior]]</f>
        <v>76515.17</v>
      </c>
      <c r="D20" s="17">
        <f>Table_0[[#This Row],[Preço de ajuste Atual]]</f>
        <v>76378.039999999994</v>
      </c>
      <c r="E20" s="17">
        <f ca="1">(((1+G21/100)^(L21/252)/(1+G20/100)^(L20/252))^(252/(L21-L20))-1)*100</f>
        <v>11.50374569868562</v>
      </c>
      <c r="F20" s="32">
        <f ca="1">(((100000/D20)^(252/L20))-1)*100</f>
        <v>11.63462638402426</v>
      </c>
      <c r="G20" s="17" cm="1">
        <f t="array" ref="G20">[1]!DI1J24.ULT</f>
        <v>11.975000000000001</v>
      </c>
      <c r="H20" s="17">
        <f t="shared" si="1"/>
        <v>12.075000000000001</v>
      </c>
      <c r="I20" s="17">
        <f t="shared" si="2"/>
        <v>11.875000000000002</v>
      </c>
      <c r="J20" s="18">
        <v>-69.25</v>
      </c>
      <c r="K20" s="18">
        <v>69.25</v>
      </c>
      <c r="L20" s="18">
        <f ca="1">NETWORKDAYS(B20,M20)</f>
        <v>617</v>
      </c>
      <c r="M20" s="17" t="str" cm="1">
        <f t="array" ref="M20">[1]!DI1J24.VEN</f>
        <v>01/04/2024</v>
      </c>
    </row>
    <row r="21" spans="1:13" s="21" customFormat="1" x14ac:dyDescent="0.25">
      <c r="A21" s="16" t="s">
        <v>115</v>
      </c>
      <c r="B21" s="26">
        <f t="shared" ca="1" si="0"/>
        <v>44519</v>
      </c>
      <c r="C21" s="17">
        <f>Table_0[[#This Row],[Preço de ajuste anterior]]</f>
        <v>74405.740000000005</v>
      </c>
      <c r="D21" s="17">
        <f>Table_0[[#This Row],[Preço de ajuste Atual]]</f>
        <v>74270.7</v>
      </c>
      <c r="E21" s="17">
        <f ca="1">(((1+G22/100)^(L22/252)/(1+G21/100)^(L21/252))^(252/(L22-L21))-1)*100</f>
        <v>11.929999999999996</v>
      </c>
      <c r="F21" s="32">
        <f ca="1">(((100000/D21)^(252/L21))-1)*100</f>
        <v>11.617712246648049</v>
      </c>
      <c r="G21" s="17" cm="1">
        <f t="array" ref="G21">[1]!DI1N24.ULT</f>
        <v>11.929999999999993</v>
      </c>
      <c r="H21" s="17">
        <f t="shared" si="1"/>
        <v>12.029999999999992</v>
      </c>
      <c r="I21" s="17">
        <f t="shared" si="2"/>
        <v>11.829999999999993</v>
      </c>
      <c r="J21" s="18">
        <v>-75.819999999999993</v>
      </c>
      <c r="K21" s="18">
        <v>75.819999999999993</v>
      </c>
      <c r="L21" s="18">
        <f ca="1">NETWORKDAYS(B21,M21)</f>
        <v>682</v>
      </c>
      <c r="M21" s="17" t="str" cm="1">
        <f t="array" ref="M21">[1]!DI1N24.VEN</f>
        <v>01/07/2024</v>
      </c>
    </row>
    <row r="22" spans="1:13" s="21" customFormat="1" x14ac:dyDescent="0.25">
      <c r="A22" s="16" t="s">
        <v>116</v>
      </c>
      <c r="B22" s="26">
        <f t="shared" ca="1" si="0"/>
        <v>44519</v>
      </c>
      <c r="C22" s="17">
        <f>Table_0[[#This Row],[Preço de ajuste anterior]]</f>
        <v>72263.360000000001</v>
      </c>
      <c r="D22" s="17">
        <f>Table_0[[#This Row],[Preço de ajuste Atual]]</f>
        <v>72104.899999999994</v>
      </c>
      <c r="E22" s="17">
        <f ca="1">(((1+G23/100)^(L23/252)/(1+G22/100)^(L22/252))^(252/(L23-L22))-1)*100</f>
        <v>11.323305358969726</v>
      </c>
      <c r="F22" s="32">
        <f ca="1">(((100000/D22)^(252/L22))-1)*100</f>
        <v>11.648126062583209</v>
      </c>
      <c r="G22" s="17" cm="1">
        <f t="array" ref="G22">[1]!DI1V24.ULT</f>
        <v>11.93</v>
      </c>
      <c r="H22" s="17">
        <f t="shared" si="1"/>
        <v>12.03</v>
      </c>
      <c r="I22" s="17">
        <f t="shared" si="2"/>
        <v>11.83</v>
      </c>
      <c r="J22" s="18">
        <v>-110.3</v>
      </c>
      <c r="K22" s="18">
        <v>110.3</v>
      </c>
      <c r="L22" s="18">
        <f ca="1">NETWORKDAYS(B22,M22)</f>
        <v>748</v>
      </c>
      <c r="M22" s="17" t="str" cm="1">
        <f t="array" ref="M22">[1]!DI1V24.VEN</f>
        <v>01/10/2024</v>
      </c>
    </row>
    <row r="23" spans="1:13" s="21" customFormat="1" x14ac:dyDescent="0.25">
      <c r="A23" s="16" t="s">
        <v>117</v>
      </c>
      <c r="B23" s="26">
        <f t="shared" ca="1" si="0"/>
        <v>44519</v>
      </c>
      <c r="C23" s="17">
        <f>Table_0[[#This Row],[Preço de ajuste anterior]]</f>
        <v>70232.72</v>
      </c>
      <c r="D23" s="17">
        <f>Table_0[[#This Row],[Preço de ajuste Atual]]</f>
        <v>70048.460000000006</v>
      </c>
      <c r="E23" s="17">
        <f ca="1">(((1+G24/100)^(L24/252)/(1+G23/100)^(L23/252))^(252/(L24-L23))-1)*100</f>
        <v>11.601591903432462</v>
      </c>
      <c r="F23" s="32">
        <f ca="1">(((100000/D23)^(252/L23))-1)*100</f>
        <v>11.635708962388392</v>
      </c>
      <c r="G23" s="17" cm="1">
        <f t="array" ref="G23">[1]!DI1F25.ULT</f>
        <v>11.88</v>
      </c>
      <c r="H23" s="17">
        <f t="shared" si="1"/>
        <v>11.98</v>
      </c>
      <c r="I23" s="17">
        <f t="shared" si="2"/>
        <v>11.780000000000001</v>
      </c>
      <c r="J23" s="18">
        <v>-167.24</v>
      </c>
      <c r="K23" s="18">
        <v>167.24</v>
      </c>
      <c r="L23" s="18">
        <f ca="1">NETWORKDAYS(B23,M23)</f>
        <v>815</v>
      </c>
      <c r="M23" s="17" t="str" cm="1">
        <f t="array" ref="M23">[1]!DI1F25.VEN</f>
        <v>02/01/2025</v>
      </c>
    </row>
    <row r="24" spans="1:13" s="21" customFormat="1" x14ac:dyDescent="0.25">
      <c r="A24" s="16" t="s">
        <v>118</v>
      </c>
      <c r="B24" s="26">
        <f t="shared" ca="1" si="0"/>
        <v>44519</v>
      </c>
      <c r="C24" s="17">
        <f>Table_0[[#This Row],[Preço de ajuste anterior]]</f>
        <v>68372.73</v>
      </c>
      <c r="D24" s="17">
        <f>Table_0[[#This Row],[Preço de ajuste Atual]]</f>
        <v>68182.63</v>
      </c>
      <c r="E24" s="17">
        <f ca="1">(((1+G25/100)^(L25/252)/(1+G24/100)^(L24/252))^(252/(L25-L24))-1)*100</f>
        <v>12.005164549798963</v>
      </c>
      <c r="F24" s="32">
        <f ca="1">(((100000/D24)^(252/L24))-1)*100</f>
        <v>11.619040806628412</v>
      </c>
      <c r="G24" s="17" cm="1">
        <f t="array" ref="G24">[1]!DI1J25.ULT</f>
        <v>11.86</v>
      </c>
      <c r="H24" s="17">
        <f t="shared" si="1"/>
        <v>11.959999999999999</v>
      </c>
      <c r="I24" s="17">
        <f t="shared" si="2"/>
        <v>11.76</v>
      </c>
      <c r="J24" s="18">
        <v>-190.9</v>
      </c>
      <c r="K24" s="18">
        <v>190.9</v>
      </c>
      <c r="L24" s="18">
        <f ca="1">NETWORKDAYS(B24,M24)</f>
        <v>878</v>
      </c>
      <c r="M24" s="17" t="str" cm="1">
        <f t="array" ref="M24">[1]!DI1J25.VEN</f>
        <v>01/04/2025</v>
      </c>
    </row>
    <row r="25" spans="1:13" s="21" customFormat="1" x14ac:dyDescent="0.25">
      <c r="A25" s="16" t="s">
        <v>119</v>
      </c>
      <c r="B25" s="26">
        <f t="shared" ca="1" si="0"/>
        <v>44519</v>
      </c>
      <c r="C25" s="17">
        <f>Table_0[[#This Row],[Preço de ajuste anterior]]</f>
        <v>66689.88</v>
      </c>
      <c r="D25" s="17">
        <f>Table_0[[#This Row],[Preço de ajuste Atual]]</f>
        <v>66496.47</v>
      </c>
      <c r="E25" s="17">
        <f ca="1">(((1+G26/100)^(L26/252)/(1+G25/100)^(L25/252))^(252/(L26-L25))-1)*100</f>
        <v>13.099298285606832</v>
      </c>
      <c r="F25" s="32">
        <f ca="1">(((100000/D25)^(252/L25))-1)*100</f>
        <v>11.520299982064429</v>
      </c>
      <c r="G25" s="17" cm="1">
        <f t="array" ref="G25">[1]!DI1N25.ULT</f>
        <v>11.87</v>
      </c>
      <c r="H25" s="17">
        <f t="shared" si="1"/>
        <v>11.969999999999999</v>
      </c>
      <c r="I25" s="17">
        <f t="shared" si="2"/>
        <v>11.77</v>
      </c>
      <c r="J25" s="18">
        <v>-218.12</v>
      </c>
      <c r="K25" s="18">
        <v>218.12</v>
      </c>
      <c r="L25" s="18">
        <f ca="1">NETWORKDAYS(B25,M25)</f>
        <v>943</v>
      </c>
      <c r="M25" s="17" t="str" cm="1">
        <f t="array" ref="M25">[1]!DI1N25.VEN</f>
        <v>01/07/2025</v>
      </c>
    </row>
    <row r="26" spans="1:13" s="21" customFormat="1" x14ac:dyDescent="0.25">
      <c r="A26" s="16" t="s">
        <v>120</v>
      </c>
      <c r="B26" s="26">
        <f t="shared" ca="1" si="0"/>
        <v>44519</v>
      </c>
      <c r="C26" s="17">
        <f>Table_0[[#This Row],[Preço de ajuste anterior]]</f>
        <v>64695.01</v>
      </c>
      <c r="D26" s="17">
        <f>Table_0[[#This Row],[Preço de ajuste Atual]]</f>
        <v>64497.61</v>
      </c>
      <c r="E26" s="17">
        <f ca="1">(((1+G27/100)^(L27/252)/(1+G26/100)^(L26/252))^(252/(L27-L26))-1)*100</f>
        <v>9.4079162390732218</v>
      </c>
      <c r="F26" s="32">
        <f ca="1">(((100000/D26)^(252/L26))-1)*100</f>
        <v>11.575002473713948</v>
      </c>
      <c r="G26" s="17" cm="1">
        <f t="array" ref="G26">[1]!DI1V25.ULT</f>
        <v>11.95</v>
      </c>
      <c r="H26" s="17">
        <f t="shared" si="1"/>
        <v>12.049999999999999</v>
      </c>
      <c r="I26" s="17">
        <f t="shared" si="2"/>
        <v>11.85</v>
      </c>
      <c r="J26" s="18">
        <v>-243.48</v>
      </c>
      <c r="K26" s="18">
        <v>243.48</v>
      </c>
      <c r="L26" s="18">
        <f ca="1">NETWORKDAYS(B26,M26)</f>
        <v>1009</v>
      </c>
      <c r="M26" s="17" t="str" cm="1">
        <f t="array" ref="M26">[1]!DI1V25.VEN</f>
        <v>01/10/2025</v>
      </c>
    </row>
    <row r="27" spans="1:13" s="21" customFormat="1" x14ac:dyDescent="0.25">
      <c r="A27" s="16" t="s">
        <v>121</v>
      </c>
      <c r="B27" s="26">
        <f t="shared" ca="1" si="0"/>
        <v>44519</v>
      </c>
      <c r="C27" s="17">
        <f>Table_0[[#This Row],[Preço de ajuste anterior]]</f>
        <v>62916.74</v>
      </c>
      <c r="D27" s="17">
        <f>Table_0[[#This Row],[Preço de ajuste Atual]]</f>
        <v>62718.13</v>
      </c>
      <c r="E27" s="17">
        <f ca="1">(((1+G28/100)^(L28/252)/(1+G27/100)^(L27/252))^(252/(L28-L27))-1)*100</f>
        <v>11.069030908492582</v>
      </c>
      <c r="F27" s="32">
        <f ca="1">(((100000/D27)^(252/L27))-1)*100</f>
        <v>11.545148599969068</v>
      </c>
      <c r="G27" s="17" cm="1">
        <f t="array" ref="G27">[1]!DI1F26.ULT</f>
        <v>11.790000000000001</v>
      </c>
      <c r="H27" s="17">
        <f t="shared" si="1"/>
        <v>11.89</v>
      </c>
      <c r="I27" s="17">
        <f t="shared" si="2"/>
        <v>11.690000000000001</v>
      </c>
      <c r="J27" s="18">
        <v>-272.25</v>
      </c>
      <c r="K27" s="18">
        <v>272.25</v>
      </c>
      <c r="L27" s="18">
        <f ca="1">NETWORKDAYS(B27,M27)</f>
        <v>1076</v>
      </c>
      <c r="M27" s="17" t="str" cm="1">
        <f t="array" ref="M27">[1]!DI1F26.VEN</f>
        <v>02/01/2026</v>
      </c>
    </row>
    <row r="28" spans="1:13" s="21" customFormat="1" x14ac:dyDescent="0.25">
      <c r="A28" s="16" t="s">
        <v>122</v>
      </c>
      <c r="B28" s="26">
        <f t="shared" ca="1" si="0"/>
        <v>44519</v>
      </c>
      <c r="C28" s="17">
        <f>Table_0[[#This Row],[Preço de ajuste anterior]]</f>
        <v>61166.66</v>
      </c>
      <c r="D28" s="17">
        <f>Table_0[[#This Row],[Preço de ajuste Atual]]</f>
        <v>60978.45</v>
      </c>
      <c r="E28" s="17">
        <f ca="1">(((1+G29/100)^(L29/252)/(1+G28/100)^(L28/252))^(252/(L29-L28))-1)*100</f>
        <v>14.94124728370625</v>
      </c>
      <c r="F28" s="32">
        <f ca="1">(((100000/D28)^(252/L28))-1)*100</f>
        <v>11.565269391562815</v>
      </c>
      <c r="G28" s="17" cm="1">
        <f t="array" ref="G28">[1]!DI1J26.ULT</f>
        <v>11.75</v>
      </c>
      <c r="H28" s="17">
        <f t="shared" si="1"/>
        <v>11.85</v>
      </c>
      <c r="I28" s="17">
        <f t="shared" si="2"/>
        <v>11.65</v>
      </c>
      <c r="J28" s="18">
        <v>-280.64</v>
      </c>
      <c r="K28" s="18">
        <v>280.64</v>
      </c>
      <c r="L28" s="18">
        <f ca="1">NETWORKDAYS(B28,M28)</f>
        <v>1139</v>
      </c>
      <c r="M28" s="17" t="str" cm="1">
        <f t="array" ref="M28">[1]!DI1J26.VEN</f>
        <v>01/04/2026</v>
      </c>
    </row>
    <row r="29" spans="1:13" s="21" customFormat="1" x14ac:dyDescent="0.25">
      <c r="A29" s="16" t="s">
        <v>123</v>
      </c>
      <c r="B29" s="26">
        <f t="shared" ca="1" si="0"/>
        <v>44519</v>
      </c>
      <c r="C29" s="17">
        <f>Table_0[[#This Row],[Preço de ajuste anterior]]</f>
        <v>59647.54</v>
      </c>
      <c r="D29" s="17">
        <f>Table_0[[#This Row],[Preço de ajuste Atual]]</f>
        <v>59472.71</v>
      </c>
      <c r="E29" s="17">
        <f ca="1">(((1+G30/100)^(L30/252)/(1+G29/100)^(L29/252))^(252/(L30-L29))-1)*100</f>
        <v>10.961789268285838</v>
      </c>
      <c r="F29" s="32">
        <f ca="1">(((100000/D29)^(252/L29))-1)*100</f>
        <v>11.489976589668839</v>
      </c>
      <c r="G29" s="17" cm="1">
        <f t="array" ref="G29">[1]!DI1N26.ULT</f>
        <v>11.92</v>
      </c>
      <c r="H29" s="17">
        <f t="shared" si="1"/>
        <v>12.02</v>
      </c>
      <c r="I29" s="17">
        <f t="shared" si="2"/>
        <v>11.82</v>
      </c>
      <c r="J29" s="18">
        <v>-289.60000000000002</v>
      </c>
      <c r="K29" s="18">
        <v>289.60000000000002</v>
      </c>
      <c r="L29" s="18">
        <f ca="1">NETWORKDAYS(B29,M29)</f>
        <v>1204</v>
      </c>
      <c r="M29" s="17" t="str" cm="1">
        <f t="array" ref="M29">[1]!DI1N26.VEN</f>
        <v>01/07/2026</v>
      </c>
    </row>
    <row r="30" spans="1:13" s="21" customFormat="1" x14ac:dyDescent="0.25">
      <c r="A30" s="16" t="s">
        <v>124</v>
      </c>
      <c r="B30" s="26">
        <f t="shared" ca="1" si="0"/>
        <v>44519</v>
      </c>
      <c r="C30" s="17">
        <f>Table_0[[#This Row],[Preço de ajuste anterior]]</f>
        <v>57861.53</v>
      </c>
      <c r="D30" s="17">
        <f>Table_0[[#This Row],[Preço de ajuste Atual]]</f>
        <v>57699.63</v>
      </c>
      <c r="E30" s="17">
        <f ca="1">(((1+G31/100)^(L31/252)/(1+G30/100)^(L30/252))^(252/(L31-L30))-1)*100</f>
        <v>10.087658030906343</v>
      </c>
      <c r="F30" s="32">
        <f ca="1">(((100000/D30)^(252/L30))-1)*100</f>
        <v>11.52938024442971</v>
      </c>
      <c r="G30" s="17" cm="1">
        <f t="array" ref="G30">[1]!DI1V26.ULT</f>
        <v>11.87</v>
      </c>
      <c r="H30" s="17">
        <f t="shared" si="1"/>
        <v>11.969999999999999</v>
      </c>
      <c r="I30" s="17">
        <f t="shared" si="2"/>
        <v>11.77</v>
      </c>
      <c r="J30" s="18">
        <v>-296.98</v>
      </c>
      <c r="K30" s="18">
        <v>296.98</v>
      </c>
      <c r="L30" s="18">
        <f ca="1">NETWORKDAYS(B30,M30)</f>
        <v>1270</v>
      </c>
      <c r="M30" s="17" t="str" cm="1">
        <f t="array" ref="M30">[1]!DI1V26.VEN</f>
        <v>01/10/2026</v>
      </c>
    </row>
    <row r="31" spans="1:13" s="21" customFormat="1" x14ac:dyDescent="0.25">
      <c r="A31" s="16" t="s">
        <v>125</v>
      </c>
      <c r="B31" s="26">
        <f t="shared" ca="1" si="0"/>
        <v>44519</v>
      </c>
      <c r="C31" s="17">
        <f>Table_0[[#This Row],[Preço de ajuste anterior]]</f>
        <v>56255.3</v>
      </c>
      <c r="D31" s="17">
        <f>Table_0[[#This Row],[Preço de ajuste Atual]]</f>
        <v>56109.89</v>
      </c>
      <c r="E31" s="17">
        <f ca="1">(((1+G32/100)^(L32/252)/(1+G31/100)^(L31/252))^(252/(L32-L31))-1)*100</f>
        <v>11.77999999999999</v>
      </c>
      <c r="F31" s="32">
        <f ca="1">(((100000/D31)^(252/L31))-1)*100</f>
        <v>11.506830396591505</v>
      </c>
      <c r="G31" s="17" cm="1">
        <f t="array" ref="G31">[1]!DI1F27.ULT</f>
        <v>11.780000000000001</v>
      </c>
      <c r="H31" s="17">
        <f t="shared" si="1"/>
        <v>11.88</v>
      </c>
      <c r="I31" s="17">
        <f t="shared" si="2"/>
        <v>11.680000000000001</v>
      </c>
      <c r="J31" s="18">
        <v>-304.01</v>
      </c>
      <c r="K31" s="18">
        <v>304.01</v>
      </c>
      <c r="L31" s="18">
        <f ca="1">NETWORKDAYS(B31,M31)</f>
        <v>1337</v>
      </c>
      <c r="M31" s="17" t="str" cm="1">
        <f t="array" ref="M31">[1]!DI1F27.VEN</f>
        <v>04/01/2027</v>
      </c>
    </row>
    <row r="32" spans="1:13" s="21" customFormat="1" x14ac:dyDescent="0.25">
      <c r="A32" s="16" t="s">
        <v>126</v>
      </c>
      <c r="B32" s="26">
        <f t="shared" ca="1" si="0"/>
        <v>44519</v>
      </c>
      <c r="C32" s="17">
        <f>Table_0[[#This Row],[Preço de ajuste anterior]]</f>
        <v>50405.35</v>
      </c>
      <c r="D32" s="17">
        <f>Table_0[[#This Row],[Preço de ajuste Atual]]</f>
        <v>50303</v>
      </c>
      <c r="E32" s="17">
        <f ca="1">(((1+G33/100)^(L33/252)/(1+G32/100)^(L32/252))^(252/(L33-L32))-1)*100</f>
        <v>11.708831741445437</v>
      </c>
      <c r="F32" s="32">
        <f ca="1">(((100000/D32)^(252/L32))-1)*100</f>
        <v>11.451842222797893</v>
      </c>
      <c r="G32" s="17" cm="1">
        <f t="array" ref="G32">[1]!DI1F28.ULT</f>
        <v>11.780000000000001</v>
      </c>
      <c r="H32" s="17">
        <f t="shared" si="1"/>
        <v>11.88</v>
      </c>
      <c r="I32" s="17">
        <f t="shared" si="2"/>
        <v>11.680000000000001</v>
      </c>
      <c r="J32" s="18">
        <v>-285.35000000000002</v>
      </c>
      <c r="K32" s="18">
        <v>285.35000000000002</v>
      </c>
      <c r="L32" s="18">
        <f ca="1">NETWORKDAYS(B32,M32)</f>
        <v>1597</v>
      </c>
      <c r="M32" s="17" t="str" cm="1">
        <f t="array" ref="M32">[1]!DI1F28.VEN</f>
        <v>03/01/2028</v>
      </c>
    </row>
    <row r="33" spans="1:13" s="21" customFormat="1" x14ac:dyDescent="0.25">
      <c r="A33" s="16" t="s">
        <v>127</v>
      </c>
      <c r="B33" s="26">
        <f t="shared" ca="1" si="0"/>
        <v>44519</v>
      </c>
      <c r="C33" s="17">
        <f>Table_0[[#This Row],[Preço de ajuste anterior]]</f>
        <v>45064.01</v>
      </c>
      <c r="D33" s="17">
        <f>Table_0[[#This Row],[Preço de ajuste Atual]]</f>
        <v>44928.160000000003</v>
      </c>
      <c r="E33" s="17">
        <f ca="1">(((1+G34/100)^(L34/252)/(1+G33/100)^(L33/252))^(252/(L34-L33))-1)*100</f>
        <v>12.339582678750173</v>
      </c>
      <c r="F33" s="32">
        <f ca="1">(((100000/D33)^(252/L33))-1)*100</f>
        <v>11.462504414610741</v>
      </c>
      <c r="G33" s="17" cm="1">
        <f t="array" ref="G33">[1]!DI1F29.ULT</f>
        <v>11.77</v>
      </c>
      <c r="H33" s="17">
        <f t="shared" si="1"/>
        <v>11.87</v>
      </c>
      <c r="I33" s="17">
        <f t="shared" si="2"/>
        <v>11.67</v>
      </c>
      <c r="J33" s="18">
        <v>-282.97000000000003</v>
      </c>
      <c r="K33" s="18">
        <v>282.97000000000003</v>
      </c>
      <c r="L33" s="18">
        <f ca="1">NETWORKDAYS(B33,M33)</f>
        <v>1858</v>
      </c>
      <c r="M33" s="17" t="str" cm="1">
        <f t="array" ref="M33">[1]!DI1F29.VEN</f>
        <v>02/01/2029</v>
      </c>
    </row>
    <row r="34" spans="1:13" s="21" customFormat="1" x14ac:dyDescent="0.25">
      <c r="A34" s="16" t="s">
        <v>128</v>
      </c>
      <c r="B34" s="26">
        <f t="shared" ca="1" si="0"/>
        <v>44519</v>
      </c>
      <c r="C34" s="17">
        <f>Table_0[[#This Row],[Preço de ajuste anterior]]</f>
        <v>40256.480000000003</v>
      </c>
      <c r="D34" s="17">
        <f>Table_0[[#This Row],[Preço de ajuste Atual]]</f>
        <v>40146.410000000003</v>
      </c>
      <c r="E34" s="17">
        <f ca="1">(((1+G35/100)^(L35/252)/(1+G34/100)^(L34/252))^(252/(L35-L34))-1)*100</f>
        <v>10.569839592878694</v>
      </c>
      <c r="F34" s="32">
        <f ca="1">(((100000/D34)^(252/L34))-1)*100</f>
        <v>11.464334197778459</v>
      </c>
      <c r="G34" s="17" cm="1">
        <f t="array" ref="G34">[1]!DI1F30.ULT</f>
        <v>11.84</v>
      </c>
      <c r="H34" s="17">
        <f t="shared" si="1"/>
        <v>11.94</v>
      </c>
      <c r="I34" s="17">
        <f t="shared" si="2"/>
        <v>11.74</v>
      </c>
      <c r="J34" s="18">
        <v>-259.27999999999997</v>
      </c>
      <c r="K34" s="18">
        <v>259.27999999999997</v>
      </c>
      <c r="L34" s="18">
        <f ca="1">NETWORKDAYS(B34,M34)</f>
        <v>2119</v>
      </c>
      <c r="M34" s="17" t="str" cm="1">
        <f t="array" ref="M34">[1]!DI1F30.VEN</f>
        <v>02/01/2030</v>
      </c>
    </row>
    <row r="35" spans="1:13" s="21" customFormat="1" x14ac:dyDescent="0.25">
      <c r="A35" s="16" t="s">
        <v>129</v>
      </c>
      <c r="B35" s="26">
        <f t="shared" ca="1" si="0"/>
        <v>44519</v>
      </c>
      <c r="C35" s="17">
        <f>Table_0[[#This Row],[Preço de ajuste anterior]]</f>
        <v>36253.089999999997</v>
      </c>
      <c r="D35" s="17">
        <f>Table_0[[#This Row],[Preço de ajuste Atual]]</f>
        <v>36170.160000000003</v>
      </c>
      <c r="E35" s="17">
        <f ca="1">(((1+G36/100)^(L36/252)/(1+G35/100)^(L35/252))^(252/(L36-L35))-1)*100</f>
        <v>12.089713465151508</v>
      </c>
      <c r="F35" s="32">
        <f ca="1">(((100000/D35)^(252/L35))-1)*100</f>
        <v>11.368634727296101</v>
      </c>
      <c r="G35" s="17" cm="1">
        <f t="array" ref="G35">[1]!DI1F31.ULT</f>
        <v>11.700000000000001</v>
      </c>
      <c r="H35" s="17">
        <f t="shared" si="1"/>
        <v>11.8</v>
      </c>
      <c r="I35" s="17">
        <f t="shared" si="2"/>
        <v>11.600000000000001</v>
      </c>
      <c r="J35" s="18">
        <v>-233.47</v>
      </c>
      <c r="K35" s="18">
        <v>233.47</v>
      </c>
      <c r="L35" s="18">
        <f ca="1">NETWORKDAYS(B35,M35)</f>
        <v>2380</v>
      </c>
      <c r="M35" s="17" t="str" cm="1">
        <f t="array" ref="M35">[1]!DI1F31.VEN</f>
        <v>02/01/2031</v>
      </c>
    </row>
    <row r="36" spans="1:13" s="21" customFormat="1" x14ac:dyDescent="0.25">
      <c r="A36" s="16" t="s">
        <v>130</v>
      </c>
      <c r="B36" s="26">
        <f t="shared" ca="1" si="0"/>
        <v>44519</v>
      </c>
      <c r="C36" s="17">
        <f>Table_0[[#This Row],[Preço de ajuste anterior]]</f>
        <v>29193.72</v>
      </c>
      <c r="D36" s="17">
        <f>Table_0[[#This Row],[Preço de ajuste Atual]]</f>
        <v>29082.25</v>
      </c>
      <c r="E36" s="17">
        <f ca="1">(((1+G37/100)^(L37/252)/(1+G36/100)^(L36/252))^(252/(L37-L36))-1)*100</f>
        <v>11.376385417222101</v>
      </c>
      <c r="F36" s="32">
        <f ca="1">(((100000/D36)^(252/L36))-1)*100</f>
        <v>11.320911844639415</v>
      </c>
      <c r="G36" s="17" cm="1">
        <f t="array" ref="G36">[1]!DI1F33.ULT</f>
        <v>11.77</v>
      </c>
      <c r="H36" s="17">
        <f t="shared" si="1"/>
        <v>11.87</v>
      </c>
      <c r="I36" s="17">
        <f t="shared" si="2"/>
        <v>11.67</v>
      </c>
      <c r="J36" s="18">
        <v>-231.09</v>
      </c>
      <c r="K36" s="18">
        <v>231.09</v>
      </c>
      <c r="L36" s="18">
        <f ca="1">NETWORKDAYS(B36,M36)</f>
        <v>2902</v>
      </c>
      <c r="M36" s="17" t="str" cm="1">
        <f t="array" ref="M36">[1]!DI1F33.VEN</f>
        <v>03/01/2033</v>
      </c>
    </row>
    <row r="37" spans="1:13" s="21" customFormat="1" x14ac:dyDescent="0.25">
      <c r="A37" s="16" t="s">
        <v>131</v>
      </c>
      <c r="B37" s="26">
        <f t="shared" ca="1" si="0"/>
        <v>44519</v>
      </c>
      <c r="C37" s="17">
        <f>Table_0[[#This Row],[Preço de ajuste anterior]]</f>
        <v>23468.07</v>
      </c>
      <c r="D37" s="17">
        <f>Table_0[[#This Row],[Preço de ajuste Atual]]</f>
        <v>23361.85</v>
      </c>
      <c r="E37" s="17">
        <f ca="1">(((1+G38/100)^(L38/252)/(1+G37/100)^(L37/252))^(252/(L38-L37))-1)*100</f>
        <v>15.582029968435386</v>
      </c>
      <c r="F37" s="32">
        <f ca="1">(((100000/D37)^(252/L37))-1)*100</f>
        <v>11.298744466383571</v>
      </c>
      <c r="G37" s="17" cm="1">
        <f t="array" ref="G37">[1]!DI1F35.ULT</f>
        <v>11.71</v>
      </c>
      <c r="H37" s="17">
        <f t="shared" si="1"/>
        <v>11.81</v>
      </c>
      <c r="I37" s="17">
        <f t="shared" si="2"/>
        <v>11.610000000000001</v>
      </c>
      <c r="J37" s="18">
        <v>-220.1</v>
      </c>
      <c r="K37" s="18">
        <v>220.1</v>
      </c>
      <c r="L37" s="18">
        <f ca="1">NETWORKDAYS(B37,M37)</f>
        <v>3423</v>
      </c>
      <c r="M37" s="17" t="str" cm="1">
        <f t="array" ref="M37">[1]!DI1F35.VEN</f>
        <v>02/01/2035</v>
      </c>
    </row>
    <row r="38" spans="1:13" s="21" customFormat="1" x14ac:dyDescent="0.25">
      <c r="A38" s="16" t="s">
        <v>132</v>
      </c>
      <c r="B38" s="26">
        <f t="shared" ca="1" si="0"/>
        <v>44519</v>
      </c>
      <c r="C38" s="17">
        <f>Table_0[[#This Row],[Preço de ajuste anterior]]</f>
        <v>20933.04</v>
      </c>
      <c r="D38" s="17">
        <f>Table_0[[#This Row],[Preço de ajuste Atual]]</f>
        <v>21041.919999999998</v>
      </c>
      <c r="E38" s="17" t="e">
        <f ca="1">(((1+#REF!/100)^(#REF!/252)/(1+G38/100)^(L38/252))^(252/(#REF!-L38))-1)*100</f>
        <v>#REF!</v>
      </c>
      <c r="F38" s="32">
        <f ca="1">(((100000/D38)^(252/L38))-1)*100</f>
        <v>11.250918934313425</v>
      </c>
      <c r="G38" s="17" cm="1">
        <f t="array" ref="G38">[1]!DI1F36.ULT</f>
        <v>11.98</v>
      </c>
      <c r="H38" s="17">
        <f t="shared" si="1"/>
        <v>12.08</v>
      </c>
      <c r="I38" s="17">
        <f t="shared" si="2"/>
        <v>11.88</v>
      </c>
      <c r="J38" s="18">
        <v>-510.57</v>
      </c>
      <c r="K38" s="18">
        <v>510.57</v>
      </c>
      <c r="L38" s="18">
        <f ca="1">NETWORKDAYS(B38,M38)</f>
        <v>3684</v>
      </c>
      <c r="M38" s="17" t="str" cm="1">
        <f t="array" ref="M38">[1]!DI1F36.VEN</f>
        <v>02/01/2036</v>
      </c>
    </row>
    <row r="39" spans="1:13" x14ac:dyDescent="0.25">
      <c r="A39" s="34"/>
      <c r="B39" s="33"/>
      <c r="C39" s="16"/>
      <c r="D39" s="17"/>
      <c r="E39" s="17"/>
      <c r="F39" s="17"/>
      <c r="G39" s="17"/>
      <c r="H39" s="17"/>
      <c r="I39" s="17"/>
      <c r="J39" s="17"/>
      <c r="K39" s="18"/>
      <c r="L39" s="18"/>
      <c r="M39" s="22"/>
    </row>
    <row r="40" spans="1:13" x14ac:dyDescent="0.25">
      <c r="A40" s="34"/>
      <c r="B40" s="33"/>
      <c r="C40" s="16"/>
      <c r="D40" s="17"/>
      <c r="E40" s="17"/>
      <c r="F40" s="17"/>
      <c r="G40" s="17"/>
      <c r="H40" s="17"/>
      <c r="I40" s="17"/>
      <c r="J40" s="17"/>
      <c r="K40" s="18"/>
      <c r="L40" s="18"/>
      <c r="M40" s="22"/>
    </row>
    <row r="41" spans="1:13" x14ac:dyDescent="0.25">
      <c r="A41" s="34"/>
      <c r="B41" s="33"/>
      <c r="C41" s="16"/>
      <c r="D41" s="17"/>
      <c r="E41" s="17"/>
      <c r="F41" s="17"/>
      <c r="G41" s="17"/>
      <c r="H41" s="17"/>
      <c r="I41" s="17"/>
      <c r="J41" s="17"/>
      <c r="K41" s="18"/>
      <c r="L41" s="18"/>
      <c r="M41" s="22"/>
    </row>
    <row r="42" spans="1:13" x14ac:dyDescent="0.25">
      <c r="A42" s="34"/>
      <c r="B42" s="33"/>
      <c r="C42" s="16"/>
      <c r="D42" s="17"/>
      <c r="E42" s="17"/>
      <c r="F42" s="17"/>
      <c r="G42" s="17"/>
      <c r="H42" s="17"/>
      <c r="I42" s="17"/>
      <c r="J42" s="17"/>
      <c r="K42" s="18"/>
      <c r="L42" s="18"/>
      <c r="M42" s="22"/>
    </row>
    <row r="43" spans="1:13" x14ac:dyDescent="0.25">
      <c r="A43" s="34"/>
      <c r="B43" s="33"/>
      <c r="C43" s="16"/>
      <c r="D43" s="17"/>
      <c r="E43" s="17"/>
      <c r="F43" s="17"/>
      <c r="G43" s="17"/>
      <c r="H43" s="17"/>
      <c r="I43" s="17"/>
      <c r="J43" s="17"/>
      <c r="K43" s="18"/>
      <c r="L43" s="18"/>
      <c r="M43" s="22"/>
    </row>
    <row r="44" spans="1:13" x14ac:dyDescent="0.25">
      <c r="A44" s="34"/>
      <c r="B44" s="33"/>
      <c r="C44" s="16"/>
      <c r="D44" s="17"/>
      <c r="E44" s="17"/>
      <c r="F44" s="17"/>
      <c r="G44" s="17"/>
      <c r="H44" s="17"/>
      <c r="I44" s="17"/>
      <c r="J44" s="17"/>
      <c r="K44" s="18"/>
      <c r="L44" s="18"/>
      <c r="M44" s="22"/>
    </row>
    <row r="45" spans="1:13" x14ac:dyDescent="0.25">
      <c r="A45" s="34"/>
      <c r="B45" s="33"/>
      <c r="C45" s="16"/>
      <c r="D45" s="17"/>
      <c r="E45" s="17"/>
      <c r="F45" s="17"/>
      <c r="G45" s="17"/>
      <c r="H45" s="17"/>
      <c r="I45" s="17"/>
      <c r="J45" s="17"/>
      <c r="K45" s="18"/>
      <c r="L45" s="18"/>
      <c r="M45" s="22"/>
    </row>
    <row r="46" spans="1:13" x14ac:dyDescent="0.25">
      <c r="A46" s="34"/>
      <c r="B46" s="33"/>
      <c r="C46" s="16"/>
      <c r="D46" s="17"/>
      <c r="E46" s="17"/>
      <c r="F46" s="17"/>
      <c r="G46" s="17"/>
      <c r="H46" s="17"/>
      <c r="I46" s="17"/>
      <c r="J46" s="17"/>
      <c r="K46" s="18"/>
      <c r="L46" s="18"/>
      <c r="M46" s="22"/>
    </row>
    <row r="47" spans="1:13" x14ac:dyDescent="0.25">
      <c r="A47" s="34"/>
      <c r="B47" s="33"/>
      <c r="C47" s="16"/>
      <c r="D47" s="17"/>
      <c r="E47" s="17"/>
      <c r="F47" s="17"/>
      <c r="G47" s="17"/>
      <c r="H47" s="17"/>
      <c r="I47" s="17"/>
      <c r="J47" s="17"/>
      <c r="K47" s="18"/>
      <c r="L47" s="18"/>
      <c r="M47" s="22"/>
    </row>
    <row r="48" spans="1:13" x14ac:dyDescent="0.25">
      <c r="A48" s="34"/>
      <c r="B48" s="33"/>
      <c r="C48" s="16"/>
      <c r="D48" s="17"/>
      <c r="E48" s="17"/>
      <c r="F48" s="17"/>
      <c r="G48" s="17"/>
      <c r="H48" s="17"/>
      <c r="I48" s="17"/>
      <c r="J48" s="17"/>
      <c r="K48" s="18"/>
      <c r="L48" s="18"/>
      <c r="M48" s="22"/>
    </row>
    <row r="49" spans="1:13" x14ac:dyDescent="0.25">
      <c r="A49" s="34"/>
      <c r="B49" s="33"/>
      <c r="C49" s="16"/>
      <c r="D49" s="17"/>
      <c r="E49" s="17"/>
      <c r="F49" s="17"/>
      <c r="G49" s="17"/>
      <c r="H49" s="17"/>
      <c r="I49" s="17"/>
      <c r="J49" s="17"/>
      <c r="K49" s="18"/>
      <c r="L49" s="18"/>
      <c r="M49" s="22"/>
    </row>
    <row r="50" spans="1:13" x14ac:dyDescent="0.25">
      <c r="A50" s="34"/>
      <c r="B50" s="33"/>
      <c r="C50" s="16"/>
      <c r="D50" s="17"/>
      <c r="E50" s="17"/>
      <c r="F50" s="17"/>
      <c r="G50" s="17"/>
      <c r="H50" s="17"/>
      <c r="I50" s="17"/>
      <c r="J50" s="17"/>
      <c r="K50" s="18"/>
      <c r="L50" s="18"/>
      <c r="M50" s="22"/>
    </row>
    <row r="51" spans="1:13" x14ac:dyDescent="0.25">
      <c r="A51" s="34"/>
      <c r="B51" s="33"/>
      <c r="C51" s="16"/>
      <c r="D51" s="17"/>
      <c r="E51" s="17"/>
      <c r="F51" s="17"/>
      <c r="G51" s="17"/>
      <c r="H51" s="17"/>
      <c r="I51" s="17"/>
      <c r="J51" s="17"/>
      <c r="K51" s="18"/>
      <c r="L51" s="18"/>
      <c r="M51" s="22"/>
    </row>
    <row r="52" spans="1:13" x14ac:dyDescent="0.25">
      <c r="A52" s="34"/>
      <c r="B52" s="33"/>
      <c r="C52" s="16"/>
      <c r="D52" s="17"/>
      <c r="E52" s="17"/>
      <c r="F52" s="17"/>
      <c r="G52" s="17"/>
      <c r="H52" s="17"/>
      <c r="I52" s="17"/>
      <c r="J52" s="17"/>
      <c r="K52" s="18"/>
      <c r="L52" s="18"/>
      <c r="M52" s="22"/>
    </row>
    <row r="53" spans="1:13" x14ac:dyDescent="0.25">
      <c r="A53" s="34"/>
      <c r="B53" s="33"/>
      <c r="C53" s="16"/>
      <c r="D53" s="17"/>
      <c r="E53" s="17"/>
      <c r="F53" s="17"/>
      <c r="G53" s="17"/>
      <c r="H53" s="17"/>
      <c r="I53" s="17"/>
      <c r="J53" s="17"/>
      <c r="K53" s="18"/>
      <c r="L53" s="18"/>
      <c r="M53" s="22"/>
    </row>
    <row r="54" spans="1:13" x14ac:dyDescent="0.25">
      <c r="A54" s="34"/>
      <c r="B54" s="33"/>
      <c r="C54" s="16"/>
      <c r="D54" s="17"/>
      <c r="E54" s="17"/>
      <c r="F54" s="17"/>
      <c r="G54" s="17"/>
      <c r="H54" s="17"/>
      <c r="I54" s="17"/>
      <c r="J54" s="17"/>
      <c r="K54" s="18"/>
      <c r="L54" s="18"/>
      <c r="M54" s="22"/>
    </row>
    <row r="55" spans="1:13" x14ac:dyDescent="0.25">
      <c r="A55" s="34"/>
      <c r="B55" s="33"/>
      <c r="C55" s="16"/>
      <c r="D55" s="17"/>
      <c r="E55" s="17"/>
      <c r="F55" s="17"/>
      <c r="G55" s="17"/>
      <c r="H55" s="17"/>
      <c r="I55" s="17"/>
      <c r="J55" s="17"/>
      <c r="K55" s="18"/>
      <c r="L55" s="18"/>
      <c r="M55" s="22"/>
    </row>
    <row r="56" spans="1:13" x14ac:dyDescent="0.25">
      <c r="A56" s="34"/>
      <c r="B56" s="33"/>
      <c r="C56" s="16"/>
      <c r="D56" s="17"/>
      <c r="E56" s="17"/>
      <c r="F56" s="17"/>
      <c r="G56" s="17"/>
      <c r="H56" s="17"/>
      <c r="I56" s="17"/>
      <c r="J56" s="17"/>
      <c r="K56" s="18"/>
      <c r="L56" s="18"/>
      <c r="M56" s="22"/>
    </row>
    <row r="57" spans="1:13" x14ac:dyDescent="0.25">
      <c r="A57" s="34"/>
      <c r="B57" s="33"/>
      <c r="C57" s="16"/>
      <c r="D57" s="17"/>
      <c r="E57" s="17"/>
      <c r="F57" s="17"/>
      <c r="G57" s="17"/>
      <c r="H57" s="17"/>
      <c r="I57" s="17"/>
      <c r="J57" s="17"/>
      <c r="K57" s="18"/>
      <c r="L57" s="18"/>
      <c r="M57" s="22"/>
    </row>
    <row r="58" spans="1:13" x14ac:dyDescent="0.25">
      <c r="A58" s="34"/>
      <c r="B58" s="33"/>
      <c r="C58" s="16"/>
      <c r="D58" s="17"/>
      <c r="E58" s="17"/>
      <c r="F58" s="17"/>
      <c r="G58" s="17"/>
      <c r="H58" s="17"/>
      <c r="I58" s="17"/>
      <c r="J58" s="17"/>
      <c r="K58" s="18"/>
      <c r="L58" s="18"/>
      <c r="M58" s="22"/>
    </row>
    <row r="59" spans="1:13" x14ac:dyDescent="0.25">
      <c r="A59" s="34"/>
      <c r="B59" s="33"/>
      <c r="C59" s="16"/>
      <c r="D59" s="17"/>
      <c r="E59" s="17"/>
      <c r="F59" s="17"/>
      <c r="G59" s="17"/>
      <c r="H59" s="17"/>
      <c r="I59" s="17"/>
      <c r="J59" s="17"/>
      <c r="K59" s="18"/>
      <c r="L59" s="18"/>
      <c r="M59" s="22"/>
    </row>
    <row r="60" spans="1:13" x14ac:dyDescent="0.25">
      <c r="A60" s="34"/>
      <c r="B60" s="33"/>
      <c r="C60" s="16"/>
      <c r="D60" s="17"/>
      <c r="E60" s="17"/>
      <c r="F60" s="17"/>
      <c r="G60" s="17"/>
      <c r="H60" s="17"/>
      <c r="I60" s="17"/>
      <c r="J60" s="17"/>
      <c r="K60" s="18"/>
      <c r="L60" s="18"/>
      <c r="M60" s="22"/>
    </row>
    <row r="61" spans="1:13" x14ac:dyDescent="0.25">
      <c r="E61" s="17"/>
    </row>
  </sheetData>
  <mergeCells count="1">
    <mergeCell ref="A39:A60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084-BF35-4671-957B-94FAC9BFC667}">
  <dimension ref="A1:AD40"/>
  <sheetViews>
    <sheetView workbookViewId="0">
      <selection activeCell="E2" sqref="E2:E38"/>
    </sheetView>
  </sheetViews>
  <sheetFormatPr defaultRowHeight="15" x14ac:dyDescent="0.25"/>
  <cols>
    <col min="2" max="2" width="10.7109375" bestFit="1" customWidth="1"/>
    <col min="3" max="3" width="10.7109375" customWidth="1"/>
    <col min="25" max="25" width="11.85546875" bestFit="1" customWidth="1"/>
    <col min="26" max="26" width="11.85546875" customWidth="1"/>
  </cols>
  <sheetData>
    <row r="1" spans="1:30" x14ac:dyDescent="0.25">
      <c r="A1" t="s">
        <v>0</v>
      </c>
      <c r="B1" t="s">
        <v>1</v>
      </c>
      <c r="C1" t="s">
        <v>151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51</v>
      </c>
      <c r="L1" t="s">
        <v>52</v>
      </c>
      <c r="M1" t="s">
        <v>9</v>
      </c>
      <c r="N1" t="s">
        <v>10</v>
      </c>
      <c r="O1" t="s">
        <v>53</v>
      </c>
      <c r="P1" t="s">
        <v>54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55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25">
      <c r="A2" t="s">
        <v>150</v>
      </c>
      <c r="B2" t="str" cm="1">
        <f t="array" ref="B2">[1]!DI1Z21.DAT</f>
        <v>18/11/2021</v>
      </c>
      <c r="C2" s="1">
        <f t="shared" ref="C2:C39" ca="1" si="0">TODAY()</f>
        <v>44519</v>
      </c>
      <c r="D2" t="str" cm="1">
        <f t="array" ref="D2">[1]!DI1Z21.HOR</f>
        <v>17:57:29</v>
      </c>
      <c r="E2" cm="1">
        <f t="array" ref="E2">[1]!DI1Z21.ULT</f>
        <v>7.6539999999999999</v>
      </c>
      <c r="F2" cm="1">
        <f t="array" ref="F2">[1]!DI1Z21.ABE</f>
        <v>7.6539999999999999</v>
      </c>
      <c r="G2" cm="1">
        <f t="array" ref="G2">[1]!DI1Z21.MAX</f>
        <v>7.66</v>
      </c>
      <c r="H2" cm="1">
        <f t="array" ref="H2">[1]!DI1Z21.MIN</f>
        <v>7.6539999999999999</v>
      </c>
      <c r="I2" cm="1">
        <f t="array" ref="I2">[1]!DI1Z21.FEC</f>
        <v>7.6540000000000008</v>
      </c>
      <c r="J2" cm="1">
        <f t="array" ref="J2">[1]!DI1Z21.VAR</f>
        <v>0</v>
      </c>
      <c r="K2" t="s">
        <v>56</v>
      </c>
      <c r="L2" cm="1">
        <f t="array" ref="L2">[1]!DI1Z21.NEG</f>
        <v>7</v>
      </c>
      <c r="M2" cm="1">
        <f t="array" ref="M2">[1]!DI1Z21.QTT</f>
        <v>2765</v>
      </c>
      <c r="N2" cm="1">
        <f t="array" ref="N2">[1]!DI1Z21.VOL</f>
        <v>275772387.75</v>
      </c>
      <c r="O2" cm="1">
        <f t="array" ref="O2">[1]!DI1Z21.AJU</f>
        <v>7.6539999999999999</v>
      </c>
      <c r="P2" cm="1">
        <f t="array" ref="P2">[1]!DI1Z21.AJA</f>
        <v>7.6539999999999999</v>
      </c>
      <c r="Q2" cm="1">
        <f t="array" ref="Q2">[1]!DI1Z21.SEM</f>
        <v>2.6136957658114104E-2</v>
      </c>
      <c r="R2" cm="1">
        <f t="array" ref="R2">[1]!DI1Z21.MES</f>
        <v>-0.23461939520334568</v>
      </c>
      <c r="S2" cm="1">
        <f t="array" ref="S2">[1]!DI1Z21.3M</f>
        <v>22.170790103750985</v>
      </c>
      <c r="T2" cm="1">
        <f t="array" ref="T2">[1]!DI1Z21.6M</f>
        <v>60.798319327731065</v>
      </c>
      <c r="U2" cm="1">
        <f t="array" ref="U2">[1]!DI1Z21.12M</f>
        <v>146.90322580645162</v>
      </c>
      <c r="V2" cm="1">
        <f t="array" ref="V2">[1]!DI1Z21.ANO</f>
        <v>181.39705882352936</v>
      </c>
      <c r="W2" cm="1">
        <f t="array" ref="W2">[1]!DI1Z21.TRIM</f>
        <v>13.831052944675784</v>
      </c>
      <c r="X2" cm="1">
        <f t="array" ref="X2">[1]!DI1Z21.SEMES</f>
        <v>42.135561745589584</v>
      </c>
      <c r="Y2" t="str" cm="1">
        <f t="array" ref="Y2">[1]!DI1Z21.VEN</f>
        <v>01/12/2021</v>
      </c>
      <c r="Z2">
        <f t="shared" ref="Z2:Z39" ca="1" si="1">NETWORKDAYS(C2,Y2)</f>
        <v>9</v>
      </c>
      <c r="AA2" t="str" cm="1">
        <f t="array" ref="AA2">[1]!DI1Z21.4</f>
        <v>436,170</v>
      </c>
      <c r="AB2" t="str" cm="1">
        <f t="array" ref="AB2">[1]!DI1Z21.67</f>
        <v>7,656</v>
      </c>
      <c r="AC2" t="str" cm="1">
        <f t="array" ref="AC2">[1]!DI1Z21.131</f>
        <v>7,672</v>
      </c>
      <c r="AD2" t="str" cm="1">
        <f t="array" ref="AD2">[1]!DI1Z21.130</f>
        <v>7,656</v>
      </c>
    </row>
    <row r="3" spans="1:30" x14ac:dyDescent="0.25">
      <c r="A3" t="s">
        <v>43</v>
      </c>
      <c r="B3" t="str" cm="1">
        <f t="array" ref="B3">[1]!DI1F22.DAT</f>
        <v>19/11/2021</v>
      </c>
      <c r="C3" s="1">
        <f t="shared" ca="1" si="0"/>
        <v>44519</v>
      </c>
      <c r="D3" t="str" cm="1">
        <f t="array" ref="D3">[1]!DI1F22.HOR</f>
        <v>11:05:13</v>
      </c>
      <c r="E3" cm="1">
        <f t="array" ref="E3">[1]!DI1F22.ULT</f>
        <v>8.5759999999999987</v>
      </c>
      <c r="F3" cm="1">
        <f t="array" ref="F3">[1]!DI1F22.ABE</f>
        <v>8.6159999999999997</v>
      </c>
      <c r="G3" cm="1">
        <f t="array" ref="G3">[1]!DI1F22.MAX</f>
        <v>8.6159999999999997</v>
      </c>
      <c r="H3" cm="1">
        <f t="array" ref="H3">[1]!DI1F22.MIN</f>
        <v>8.5739999999999981</v>
      </c>
      <c r="I3" cm="1">
        <f t="array" ref="I3">[1]!DI1F22.FEC</f>
        <v>8.57</v>
      </c>
      <c r="J3" cm="1">
        <f t="array" ref="J3">[1]!DI1F22.VAR</f>
        <v>7.001166861142849E-2</v>
      </c>
      <c r="K3" t="s">
        <v>56</v>
      </c>
      <c r="L3" cm="1">
        <f t="array" ref="L3">[1]!DI1F22.NEG</f>
        <v>276</v>
      </c>
      <c r="M3" cm="1">
        <f t="array" ref="M3">[1]!DI1F22.QTT</f>
        <v>36035</v>
      </c>
      <c r="N3" cm="1">
        <f t="array" ref="N3">[1]!DI1F22.VOL</f>
        <v>3567181638.4499998</v>
      </c>
      <c r="O3" cm="1">
        <f t="array" ref="O3">[1]!DI1F22.AJU</f>
        <v>0</v>
      </c>
      <c r="P3" cm="1">
        <f t="array" ref="P3">[1]!DI1F22.AJA</f>
        <v>8.57</v>
      </c>
      <c r="Q3" cm="1">
        <f t="array" ref="Q3">[1]!DI1F22.SEM</f>
        <v>1.2275731822473726</v>
      </c>
      <c r="R3" cm="1">
        <f t="array" ref="R3">[1]!DI1F22.MES</f>
        <v>2.5346724055475605</v>
      </c>
      <c r="S3" cm="1">
        <f t="array" ref="S3">[1]!DI1F22.3M</f>
        <v>27.429420505200568</v>
      </c>
      <c r="T3" cm="1">
        <f t="array" ref="T3">[1]!DI1F22.6M</f>
        <v>71.519999999999968</v>
      </c>
      <c r="U3" cm="1">
        <f t="array" ref="U3">[1]!DI1F22.12M</f>
        <v>163.87692307692302</v>
      </c>
      <c r="V3" cm="1">
        <f t="array" ref="V3">[1]!DI1F22.ANO</f>
        <v>199.86013986013978</v>
      </c>
      <c r="W3" cm="1">
        <f t="array" ref="W3">[1]!DI1F22.TRIM</f>
        <v>19.111111111111089</v>
      </c>
      <c r="X3" cm="1">
        <f t="array" ref="X3">[1]!DI1F22.SEMES</f>
        <v>51.118942731277492</v>
      </c>
      <c r="Y3" t="str" cm="1">
        <f t="array" ref="Y3">[1]!DI1F22.VEN</f>
        <v>03/01/2022</v>
      </c>
      <c r="Z3">
        <f t="shared" ca="1" si="1"/>
        <v>32</v>
      </c>
      <c r="AA3" t="str" cm="1">
        <f t="array" ref="AA3">[1]!DI1F22.4</f>
        <v>31.696,727</v>
      </c>
      <c r="AB3" t="str" cm="1">
        <f t="array" ref="AB3">[1]!DI1F22.67</f>
        <v>8,596</v>
      </c>
      <c r="AC3" t="str" cm="1">
        <f t="array" ref="AC3">[1]!DI1F22.131</f>
        <v>8,455</v>
      </c>
      <c r="AD3" t="str" cm="1">
        <f t="array" ref="AD3">[1]!DI1F22.130</f>
        <v>8,534</v>
      </c>
    </row>
    <row r="4" spans="1:30" x14ac:dyDescent="0.25">
      <c r="A4" t="s">
        <v>48</v>
      </c>
      <c r="B4" t="str" cm="1">
        <f t="array" ref="B4">[1]!DI1G22.DAT</f>
        <v>19/11/2021</v>
      </c>
      <c r="C4" s="1">
        <f t="shared" ca="1" si="0"/>
        <v>44519</v>
      </c>
      <c r="D4" t="str" cm="1">
        <f t="array" ref="D4">[1]!DI1G22.HOR</f>
        <v>09:08:35</v>
      </c>
      <c r="E4" cm="1">
        <f t="array" ref="E4">[1]!DI1G22.ULT</f>
        <v>8.91</v>
      </c>
      <c r="F4" cm="1">
        <f t="array" ref="F4">[1]!DI1G22.ABE</f>
        <v>8.91</v>
      </c>
      <c r="G4" cm="1">
        <f t="array" ref="G4">[1]!DI1G22.MAX</f>
        <v>8.91</v>
      </c>
      <c r="H4" cm="1">
        <f t="array" ref="H4">[1]!DI1G22.MIN</f>
        <v>8.91</v>
      </c>
      <c r="I4" cm="1">
        <f t="array" ref="I4">[1]!DI1G22.FEC</f>
        <v>8.8760000000000012</v>
      </c>
      <c r="J4" cm="1">
        <f t="array" ref="J4">[1]!DI1G22.VAR</f>
        <v>0.38305543037402856</v>
      </c>
      <c r="K4" t="s">
        <v>56</v>
      </c>
      <c r="L4" cm="1">
        <f t="array" ref="L4">[1]!DI1G22.NEG</f>
        <v>1</v>
      </c>
      <c r="M4" cm="1">
        <f t="array" ref="M4">[1]!DI1G22.QTT</f>
        <v>5</v>
      </c>
      <c r="N4" cm="1">
        <f t="array" ref="N4">[1]!DI1G22.VOL</f>
        <v>491270.95</v>
      </c>
      <c r="O4" cm="1">
        <f t="array" ref="O4">[1]!DI1G22.AJU</f>
        <v>0</v>
      </c>
      <c r="P4" cm="1">
        <f t="array" ref="P4">[1]!DI1G22.AJA</f>
        <v>0</v>
      </c>
      <c r="Q4" cm="1">
        <f t="array" ref="Q4">[1]!DI1G22.SEM</f>
        <v>1.1580381471389476</v>
      </c>
      <c r="R4" cm="1">
        <f t="array" ref="R4">[1]!DI1G22.MES</f>
        <v>1.9450800915331801</v>
      </c>
      <c r="S4" cm="1">
        <f t="array" ref="S4">[1]!DI1G22.3M</f>
        <v>26.114649681528658</v>
      </c>
      <c r="T4" cm="1">
        <f t="array" ref="T4">[1]!DI1G22.6M</f>
        <v>72.007722007721981</v>
      </c>
      <c r="U4" cm="1">
        <f t="array" ref="U4">[1]!DI1G22.12M</f>
        <v>156.40287769784175</v>
      </c>
      <c r="V4" cm="1">
        <f t="array" ref="V4">[1]!DI1G22.ANO</f>
        <v>156.40287769784175</v>
      </c>
      <c r="W4" cm="1">
        <f t="array" ref="W4">[1]!DI1G22.TRIM</f>
        <v>19.117647058823525</v>
      </c>
      <c r="X4" cm="1">
        <f t="array" ref="X4">[1]!DI1G22.SEMES</f>
        <v>51.788756388415671</v>
      </c>
      <c r="Y4" t="str" cm="1">
        <f t="array" ref="Y4">[1]!DI1G22.VEN</f>
        <v>01/02/2022</v>
      </c>
      <c r="Z4">
        <f t="shared" ca="1" si="1"/>
        <v>53</v>
      </c>
      <c r="AA4" t="str" cm="1">
        <f t="array" ref="AA4">[1]!DI1G22.4</f>
        <v>132,715</v>
      </c>
      <c r="AB4" t="str" cm="1">
        <f t="array" ref="AB4">[1]!DI1G22.67</f>
        <v>8,910</v>
      </c>
      <c r="AC4" t="str" cm="1">
        <f t="array" ref="AC4">[1]!DI1G22.131</f>
        <v>8,819</v>
      </c>
      <c r="AD4" t="str" cm="1">
        <f t="array" ref="AD4">[1]!DI1G22.130</f>
        <v>8,868</v>
      </c>
    </row>
    <row r="5" spans="1:30" x14ac:dyDescent="0.25">
      <c r="A5" t="s">
        <v>37</v>
      </c>
      <c r="B5" t="str" cm="1">
        <f t="array" ref="B5">[1]!DI1H22.DAT</f>
        <v>18/11/2021</v>
      </c>
      <c r="C5" s="1">
        <f t="shared" ca="1" si="0"/>
        <v>44519</v>
      </c>
      <c r="D5" t="str" cm="1">
        <f t="array" ref="D5">[1]!DI1H22.HOR</f>
        <v>16:15:20</v>
      </c>
      <c r="E5" cm="1">
        <f t="array" ref="E5">[1]!DI1H22.ULT</f>
        <v>9.4700000000000006</v>
      </c>
      <c r="F5" cm="1">
        <f t="array" ref="F5">[1]!DI1H22.ABE</f>
        <v>9.43</v>
      </c>
      <c r="G5" cm="1">
        <f t="array" ref="G5">[1]!DI1H22.MAX</f>
        <v>9.48</v>
      </c>
      <c r="H5" cm="1">
        <f t="array" ref="H5">[1]!DI1H22.MIN</f>
        <v>9.43</v>
      </c>
      <c r="I5" cm="1">
        <f t="array" ref="I5">[1]!DI1H22.FEC</f>
        <v>9.4050000000000011</v>
      </c>
      <c r="J5" cm="1">
        <f t="array" ref="J5">[1]!DI1H22.VAR</f>
        <v>0.69112174375331392</v>
      </c>
      <c r="K5" t="s">
        <v>56</v>
      </c>
      <c r="L5" cm="1">
        <f t="array" ref="L5">[1]!DI1H22.NEG</f>
        <v>29</v>
      </c>
      <c r="M5" cm="1">
        <f t="array" ref="M5">[1]!DI1H22.QTT</f>
        <v>780</v>
      </c>
      <c r="N5" cm="1">
        <f t="array" ref="N5">[1]!DI1H22.VOL</f>
        <v>76009359.599999994</v>
      </c>
      <c r="O5" cm="1">
        <f t="array" ref="O5">[1]!DI1H22.AJU</f>
        <v>9.4700000000000006</v>
      </c>
      <c r="P5" cm="1">
        <f t="array" ref="P5">[1]!DI1H22.AJA</f>
        <v>0</v>
      </c>
      <c r="Q5" cm="1">
        <f t="array" ref="Q5">[1]!DI1H22.SEM</f>
        <v>1.0672358591248625</v>
      </c>
      <c r="R5" cm="1">
        <f t="array" ref="R5">[1]!DI1H22.MES</f>
        <v>1.3376136971642587</v>
      </c>
      <c r="S5" cm="1">
        <f t="array" ref="S5">[1]!DI1H22.3M</f>
        <v>29.726027397260268</v>
      </c>
      <c r="T5" cm="1">
        <f t="array" ref="T5">[1]!DI1H22.6M</f>
        <v>78.007518796992485</v>
      </c>
      <c r="U5" cm="1">
        <f t="array" ref="U5">[1]!DI1H22.12M</f>
        <v>128.46803377563327</v>
      </c>
      <c r="V5" cm="1">
        <f t="array" ref="V5">[1]!DI1H22.ANO</f>
        <v>128.46803377563327</v>
      </c>
      <c r="W5" cm="1">
        <f t="array" ref="W5">[1]!DI1H22.TRIM</f>
        <v>21.56611039794608</v>
      </c>
      <c r="X5" cm="1">
        <f t="array" ref="X5">[1]!DI1H22.SEMES</f>
        <v>56.528925619834702</v>
      </c>
      <c r="Y5" t="str" cm="1">
        <f t="array" ref="Y5">[1]!DI1H22.VEN</f>
        <v>02/03/2022</v>
      </c>
      <c r="Z5">
        <f t="shared" ca="1" si="1"/>
        <v>74</v>
      </c>
      <c r="AA5" t="str" cm="1">
        <f t="array" ref="AA5">[1]!DI1H22.4</f>
        <v>85,665</v>
      </c>
      <c r="AB5" t="str" cm="1">
        <f t="array" ref="AB5">[1]!DI1H22.67</f>
        <v>9,453</v>
      </c>
      <c r="AC5" t="str" cm="1">
        <f t="array" ref="AC5">[1]!DI1H22.131</f>
        <v>9,368</v>
      </c>
      <c r="AD5" t="str" cm="1">
        <f t="array" ref="AD5">[1]!DI1H22.130</f>
        <v>9,400</v>
      </c>
    </row>
    <row r="6" spans="1:30" x14ac:dyDescent="0.25">
      <c r="A6" t="s">
        <v>42</v>
      </c>
      <c r="B6" t="str" cm="1">
        <f t="array" ref="B6">[1]!DI1J22.DAT</f>
        <v>19/11/2021</v>
      </c>
      <c r="C6" s="1">
        <f t="shared" ca="1" si="0"/>
        <v>44519</v>
      </c>
      <c r="D6" t="str" cm="1">
        <f t="array" ref="D6">[1]!DI1J22.HOR</f>
        <v>11:05:13</v>
      </c>
      <c r="E6" cm="1">
        <f t="array" ref="E6">[1]!DI1J22.ULT</f>
        <v>10.039999999999997</v>
      </c>
      <c r="F6" cm="1">
        <f t="array" ref="F6">[1]!DI1J22.ABE</f>
        <v>10.055</v>
      </c>
      <c r="G6" cm="1">
        <f t="array" ref="G6">[1]!DI1J22.MAX</f>
        <v>10.08</v>
      </c>
      <c r="H6" cm="1">
        <f t="array" ref="H6">[1]!DI1J22.MIN</f>
        <v>10.039999999999999</v>
      </c>
      <c r="I6" cm="1">
        <f t="array" ref="I6">[1]!DI1J22.FEC</f>
        <v>10.08</v>
      </c>
      <c r="J6" cm="1">
        <f t="array" ref="J6">[1]!DI1J22.VAR</f>
        <v>-0.3968253968254345</v>
      </c>
      <c r="K6" t="s">
        <v>56</v>
      </c>
      <c r="L6" cm="1">
        <f t="array" ref="L6">[1]!DI1J22.NEG</f>
        <v>876</v>
      </c>
      <c r="M6" cm="1">
        <f t="array" ref="M6">[1]!DI1J22.QTT</f>
        <v>46385</v>
      </c>
      <c r="N6" cm="1">
        <f t="array" ref="N6">[1]!DI1J22.VOL</f>
        <v>4477370870.1499996</v>
      </c>
      <c r="O6" cm="1">
        <f t="array" ref="O6">[1]!DI1J22.AJU</f>
        <v>0</v>
      </c>
      <c r="P6" cm="1">
        <f t="array" ref="P6">[1]!DI1J22.AJA</f>
        <v>10.08</v>
      </c>
      <c r="Q6" cm="1">
        <f t="array" ref="Q6">[1]!DI1J22.SEM</f>
        <v>0.80321285140558751</v>
      </c>
      <c r="R6" cm="1">
        <f t="array" ref="R6">[1]!DI1J22.MES</f>
        <v>9.9700897308038203E-2</v>
      </c>
      <c r="S6" cm="1">
        <f t="array" ref="S6">[1]!DI1J22.3M</f>
        <v>33.333333333333293</v>
      </c>
      <c r="T6" cm="1">
        <f t="array" ref="T6">[1]!DI1J22.6M</f>
        <v>80.575539568345249</v>
      </c>
      <c r="U6" cm="1">
        <f t="array" ref="U6">[1]!DI1J22.12M</f>
        <v>170.61994609164407</v>
      </c>
      <c r="V6" cm="1">
        <f t="array" ref="V6">[1]!DI1J22.ANO</f>
        <v>206.09756097560967</v>
      </c>
      <c r="W6" cm="1">
        <f t="array" ref="W6">[1]!DI1J22.TRIM</f>
        <v>24.411400247831438</v>
      </c>
      <c r="X6" cm="1">
        <f t="array" ref="X6">[1]!DI1J22.SEMES</f>
        <v>61.026463512429785</v>
      </c>
      <c r="Y6" t="str" cm="1">
        <f t="array" ref="Y6">[1]!DI1J22.VEN</f>
        <v>01/04/2022</v>
      </c>
      <c r="Z6">
        <f t="shared" ca="1" si="1"/>
        <v>96</v>
      </c>
      <c r="AA6" t="str" cm="1">
        <f t="array" ref="AA6">[1]!DI1J22.4</f>
        <v>5.075,907</v>
      </c>
      <c r="AB6" t="str" cm="1">
        <f t="array" ref="AB6">[1]!DI1J22.67</f>
        <v>10,054</v>
      </c>
      <c r="AC6" t="str" cm="1">
        <f t="array" ref="AC6">[1]!DI1J22.131</f>
        <v>10,008</v>
      </c>
      <c r="AD6" t="str" cm="1">
        <f t="array" ref="AD6">[1]!DI1J22.130</f>
        <v>10,034</v>
      </c>
    </row>
    <row r="7" spans="1:30" x14ac:dyDescent="0.25">
      <c r="A7" t="s">
        <v>49</v>
      </c>
      <c r="B7" t="str" cm="1">
        <f t="array" ref="B7">[1]!DI1K22.DAT</f>
        <v>19/11/2021</v>
      </c>
      <c r="C7" s="1">
        <f t="shared" ca="1" si="0"/>
        <v>44519</v>
      </c>
      <c r="D7" t="str" cm="1">
        <f t="array" ref="D7">[1]!DI1K22.HOR</f>
        <v>09:56:25</v>
      </c>
      <c r="E7" cm="1">
        <f t="array" ref="E7">[1]!DI1K22.ULT</f>
        <v>10.555</v>
      </c>
      <c r="F7" cm="1">
        <f t="array" ref="F7">[1]!DI1K22.ABE</f>
        <v>10.555</v>
      </c>
      <c r="G7" cm="1">
        <f t="array" ref="G7">[1]!DI1K22.MAX</f>
        <v>10.555</v>
      </c>
      <c r="H7" cm="1">
        <f t="array" ref="H7">[1]!DI1K22.MIN</f>
        <v>10.555</v>
      </c>
      <c r="I7" cm="1">
        <f t="array" ref="I7">[1]!DI1K22.FEC</f>
        <v>10.575000000000001</v>
      </c>
      <c r="J7" cm="1">
        <f t="array" ref="J7">[1]!DI1K22.VAR</f>
        <v>-0.18912529550829049</v>
      </c>
      <c r="K7" t="s">
        <v>56</v>
      </c>
      <c r="L7" cm="1">
        <f t="array" ref="L7">[1]!DI1K22.NEG</f>
        <v>2</v>
      </c>
      <c r="M7" cm="1">
        <f t="array" ref="M7">[1]!DI1K22.QTT</f>
        <v>1120</v>
      </c>
      <c r="N7" cm="1">
        <f t="array" ref="N7">[1]!DI1K22.VOL</f>
        <v>107114896</v>
      </c>
      <c r="O7" cm="1">
        <f t="array" ref="O7">[1]!DI1K22.AJU</f>
        <v>0</v>
      </c>
      <c r="P7" cm="1">
        <f t="array" ref="P7">[1]!DI1K22.AJA</f>
        <v>10.577999999999999</v>
      </c>
      <c r="Q7" cm="1">
        <f t="array" ref="Q7">[1]!DI1K22.SEM</f>
        <v>-2.718894009216605</v>
      </c>
      <c r="R7" cm="1">
        <f t="array" ref="R7">[1]!DI1K22.MES</f>
        <v>0.61963775023831746</v>
      </c>
      <c r="S7" cm="1">
        <f t="array" ref="S7">[1]!DI1K22.3M</f>
        <v>36.634304207119726</v>
      </c>
      <c r="T7" cm="1">
        <f t="array" ref="T7">[1]!DI1K22.6M</f>
        <v>85.175438596491219</v>
      </c>
      <c r="U7" cm="1">
        <f t="array" ref="U7">[1]!DI1K22.12M</f>
        <v>97.659176029962509</v>
      </c>
      <c r="V7" cm="1">
        <f t="array" ref="V7">[1]!DI1K22.ANO</f>
        <v>97.659176029962509</v>
      </c>
      <c r="W7" cm="1">
        <f t="array" ref="W7">[1]!DI1K22.TRIM</f>
        <v>26.939266386049287</v>
      </c>
      <c r="X7" cm="1">
        <f t="array" ref="X7">[1]!DI1K22.SEMES</f>
        <v>68.073248407643305</v>
      </c>
      <c r="Y7" t="str" cm="1">
        <f t="array" ref="Y7">[1]!DI1K22.VEN</f>
        <v>02/05/2022</v>
      </c>
      <c r="Z7">
        <f t="shared" ca="1" si="1"/>
        <v>117</v>
      </c>
      <c r="AA7" t="str" cm="1">
        <f t="array" ref="AA7">[1]!DI1K22.4</f>
        <v>29,275</v>
      </c>
      <c r="AB7" t="str" cm="1">
        <f t="array" ref="AB7">[1]!DI1K22.67</f>
        <v>10,555</v>
      </c>
      <c r="AC7" t="str" cm="1">
        <f t="array" ref="AC7">[1]!DI1K22.131</f>
        <v>10,518</v>
      </c>
      <c r="AD7" t="str" cm="1">
        <f t="array" ref="AD7">[1]!DI1K22.130</f>
        <v>10,507</v>
      </c>
    </row>
    <row r="8" spans="1:30" x14ac:dyDescent="0.25">
      <c r="A8" t="s">
        <v>31</v>
      </c>
      <c r="B8" t="str" cm="1">
        <f t="array" ref="B8">[1]!DI1M22.DAT</f>
        <v>19/11/2021</v>
      </c>
      <c r="C8" s="1">
        <f t="shared" ca="1" si="0"/>
        <v>44519</v>
      </c>
      <c r="D8" t="str" cm="1">
        <f t="array" ref="D8">[1]!DI1M22.HOR</f>
        <v>09:59:35</v>
      </c>
      <c r="E8" cm="1">
        <f t="array" ref="E8">[1]!DI1M22.ULT</f>
        <v>10.950000000000001</v>
      </c>
      <c r="F8" cm="1">
        <f t="array" ref="F8">[1]!DI1M22.ABE</f>
        <v>10.969999999999999</v>
      </c>
      <c r="G8" cm="1">
        <f t="array" ref="G8">[1]!DI1M22.MAX</f>
        <v>10.97</v>
      </c>
      <c r="H8" cm="1">
        <f t="array" ref="H8">[1]!DI1M22.MIN</f>
        <v>10.95</v>
      </c>
      <c r="I8" cm="1">
        <f t="array" ref="I8">[1]!DI1M22.FEC</f>
        <v>10.98</v>
      </c>
      <c r="J8" cm="1">
        <f t="array" ref="J8">[1]!DI1M22.VAR</f>
        <v>-0.27322404371584241</v>
      </c>
      <c r="K8" t="s">
        <v>56</v>
      </c>
      <c r="L8" cm="1">
        <f t="array" ref="L8">[1]!DI1M22.NEG</f>
        <v>5</v>
      </c>
      <c r="M8" cm="1">
        <f t="array" ref="M8">[1]!DI1M22.QTT</f>
        <v>865</v>
      </c>
      <c r="N8" cm="1">
        <f t="array" ref="N8">[1]!DI1M22.VOL</f>
        <v>81850116.399999991</v>
      </c>
      <c r="O8" cm="1">
        <f t="array" ref="O8">[1]!DI1M22.AJU</f>
        <v>0</v>
      </c>
      <c r="P8" cm="1">
        <f t="array" ref="P8">[1]!DI1M22.AJA</f>
        <v>10.98</v>
      </c>
      <c r="Q8" cm="1">
        <f t="array" ref="Q8">[1]!DI1M22.SEM</f>
        <v>0</v>
      </c>
      <c r="R8" cm="1">
        <f t="array" ref="R8">[1]!DI1M22.MES</f>
        <v>-0.45454545454546091</v>
      </c>
      <c r="S8" cm="1">
        <f t="array" ref="S8">[1]!DI1M22.3M</f>
        <v>39.66836734693878</v>
      </c>
      <c r="T8" cm="1">
        <f t="array" ref="T8">[1]!DI1M22.6M</f>
        <v>84.033613445378165</v>
      </c>
      <c r="U8" cm="1">
        <f t="array" ref="U8">[1]!DI1M22.12M</f>
        <v>84.033613445378165</v>
      </c>
      <c r="V8" cm="1">
        <f t="array" ref="V8">[1]!DI1M22.ANO</f>
        <v>84.033613445378165</v>
      </c>
      <c r="W8" cm="1">
        <f t="array" ref="W8">[1]!DI1M22.TRIM</f>
        <v>28.899352560329604</v>
      </c>
      <c r="X8" cm="1">
        <f t="array" ref="X8">[1]!DI1M22.SEMES</f>
        <v>69.111969111969117</v>
      </c>
      <c r="Y8" t="str" cm="1">
        <f t="array" ref="Y8">[1]!DI1M22.VEN</f>
        <v>01/06/2022</v>
      </c>
      <c r="Z8">
        <f t="shared" ca="1" si="1"/>
        <v>139</v>
      </c>
      <c r="AA8" t="str" cm="1">
        <f t="array" ref="AA8">[1]!DI1M22.4</f>
        <v>95,230</v>
      </c>
      <c r="AB8" t="str" cm="1">
        <f t="array" ref="AB8">[1]!DI1M22.67</f>
        <v>10,960</v>
      </c>
      <c r="AC8" t="str" cm="1">
        <f t="array" ref="AC8">[1]!DI1M22.131</f>
        <v>10,902</v>
      </c>
      <c r="AD8" t="str" cm="1">
        <f t="array" ref="AD8">[1]!DI1M22.130</f>
        <v>10,904</v>
      </c>
    </row>
    <row r="9" spans="1:30" x14ac:dyDescent="0.25">
      <c r="A9" t="s">
        <v>36</v>
      </c>
      <c r="B9" t="str" cm="1">
        <f t="array" ref="B9">[1]!DI1N22.DAT</f>
        <v>19/11/2021</v>
      </c>
      <c r="C9" s="1">
        <f t="shared" ca="1" si="0"/>
        <v>44519</v>
      </c>
      <c r="D9" t="str" cm="1">
        <f t="array" ref="D9">[1]!DI1N22.HOR</f>
        <v>11:05:13</v>
      </c>
      <c r="E9" cm="1">
        <f t="array" ref="E9">[1]!DI1N22.ULT</f>
        <v>11.194999999999997</v>
      </c>
      <c r="F9" cm="1">
        <f t="array" ref="F9">[1]!DI1N22.ABE</f>
        <v>11.23</v>
      </c>
      <c r="G9" cm="1">
        <f t="array" ref="G9">[1]!DI1N22.MAX</f>
        <v>11.27</v>
      </c>
      <c r="H9" cm="1">
        <f t="array" ref="H9">[1]!DI1N22.MIN</f>
        <v>11.189999999999998</v>
      </c>
      <c r="I9" cm="1">
        <f t="array" ref="I9">[1]!DI1N22.FEC</f>
        <v>11.280000000000001</v>
      </c>
      <c r="J9" cm="1">
        <f t="array" ref="J9">[1]!DI1N22.VAR</f>
        <v>-0.75354609929081562</v>
      </c>
      <c r="K9" t="s">
        <v>56</v>
      </c>
      <c r="L9" cm="1">
        <f t="array" ref="L9">[1]!DI1N22.NEG</f>
        <v>2559</v>
      </c>
      <c r="M9" cm="1">
        <f t="array" ref="M9">[1]!DI1N22.QTT</f>
        <v>57140</v>
      </c>
      <c r="N9" cm="1">
        <f t="array" ref="N9">[1]!DI1N22.VOL</f>
        <v>5351948662.550004</v>
      </c>
      <c r="O9" cm="1">
        <f t="array" ref="O9">[1]!DI1N22.AJU</f>
        <v>0</v>
      </c>
      <c r="P9" cm="1">
        <f t="array" ref="P9">[1]!DI1N22.AJA</f>
        <v>11.28</v>
      </c>
      <c r="Q9" cm="1">
        <f t="array" ref="Q9">[1]!DI1N22.SEM</f>
        <v>0.7197480881691094</v>
      </c>
      <c r="R9" cm="1">
        <f t="array" ref="R9">[1]!DI1N22.MES</f>
        <v>-0.13380909901877003</v>
      </c>
      <c r="S9" cm="1">
        <f t="array" ref="S9">[1]!DI1N22.3M</f>
        <v>39.937499999999957</v>
      </c>
      <c r="T9" cm="1">
        <f t="array" ref="T9">[1]!DI1N22.6M</f>
        <v>84.888521882741458</v>
      </c>
      <c r="U9" cm="1">
        <f t="array" ref="U9">[1]!DI1N22.12M</f>
        <v>171.06537530266331</v>
      </c>
      <c r="V9" cm="1">
        <f t="array" ref="V9">[1]!DI1N22.ANO</f>
        <v>210.5409153952842</v>
      </c>
      <c r="W9" cm="1">
        <f t="array" ref="W9">[1]!DI1N22.TRIM</f>
        <v>29.347198151357539</v>
      </c>
      <c r="X9" cm="1">
        <f t="array" ref="X9">[1]!DI1N22.SEMES</f>
        <v>69.878603945371708</v>
      </c>
      <c r="Y9" t="str" cm="1">
        <f t="array" ref="Y9">[1]!DI1N22.VEN</f>
        <v>01/07/2022</v>
      </c>
      <c r="Z9">
        <f t="shared" ca="1" si="1"/>
        <v>161</v>
      </c>
      <c r="AA9" t="str" cm="1">
        <f t="array" ref="AA9">[1]!DI1N22.4</f>
        <v>7.960,996</v>
      </c>
      <c r="AB9" t="str" cm="1">
        <f t="array" ref="AB9">[1]!DI1N22.67</f>
        <v>11,221</v>
      </c>
      <c r="AC9" t="str" cm="1">
        <f t="array" ref="AC9">[1]!DI1N22.131</f>
        <v>11,226</v>
      </c>
      <c r="AD9" t="str" cm="1">
        <f t="array" ref="AD9">[1]!DI1N22.130</f>
        <v>11,202</v>
      </c>
    </row>
    <row r="10" spans="1:30" x14ac:dyDescent="0.25">
      <c r="A10" t="s">
        <v>58</v>
      </c>
      <c r="B10" t="str" cm="1">
        <f t="array" ref="B10">[1]!DI1Q22.DAT</f>
        <v>19/11/2021</v>
      </c>
      <c r="C10" s="1">
        <f t="shared" ca="1" si="0"/>
        <v>44519</v>
      </c>
      <c r="D10" t="str" cm="1">
        <f t="array" ref="D10">[1]!DI1Q22.HOR</f>
        <v>10:31:49</v>
      </c>
      <c r="E10" cm="1">
        <f t="array" ref="E10">[1]!DI1Q22.ULT</f>
        <v>11.46</v>
      </c>
      <c r="F10" cm="1">
        <f t="array" ref="F10">[1]!DI1Q22.ABE</f>
        <v>11.46</v>
      </c>
      <c r="G10" cm="1">
        <f t="array" ref="G10">[1]!DI1Q22.MAX</f>
        <v>11.46</v>
      </c>
      <c r="H10" cm="1">
        <f t="array" ref="H10">[1]!DI1Q22.MIN</f>
        <v>11.46</v>
      </c>
      <c r="I10" cm="1">
        <f t="array" ref="I10">[1]!DI1Q22.FEC</f>
        <v>11.515000000000001</v>
      </c>
      <c r="J10" cm="1">
        <f t="array" ref="J10">[1]!DI1Q22.VAR</f>
        <v>-0.47763786365609917</v>
      </c>
      <c r="K10" t="s">
        <v>56</v>
      </c>
      <c r="L10" cm="1">
        <f t="array" ref="L10">[1]!DI1Q22.NEG</f>
        <v>1</v>
      </c>
      <c r="M10" cm="1">
        <f t="array" ref="M10">[1]!DI1Q22.QTT</f>
        <v>25</v>
      </c>
      <c r="N10" cm="1">
        <f t="array" ref="N10">[1]!DI1Q22.VOL</f>
        <v>2317562.5</v>
      </c>
      <c r="O10" cm="1">
        <f t="array" ref="O10">[1]!DI1Q22.AJU</f>
        <v>0</v>
      </c>
      <c r="P10" cm="1">
        <f t="array" ref="P10">[1]!DI1Q22.AJA</f>
        <v>11.535</v>
      </c>
      <c r="Q10" cm="1">
        <f t="array" ref="Q10">[1]!DI1Q22.SEM</f>
        <v>0.7915567282321887</v>
      </c>
      <c r="R10" cm="1">
        <f t="array" ref="R10">[1]!DI1Q22.MES</f>
        <v>0.61457418788411133</v>
      </c>
      <c r="S10" cm="1">
        <f t="array" ref="S10">[1]!DI1Q22.3M</f>
        <v>40.613496932515339</v>
      </c>
      <c r="T10" cm="1">
        <f t="array" ref="T10">[1]!DI1Q22.6M</f>
        <v>53.619302949061655</v>
      </c>
      <c r="U10" cm="1">
        <f t="array" ref="U10">[1]!DI1Q22.12M</f>
        <v>53.619302949061655</v>
      </c>
      <c r="V10" cm="1">
        <f t="array" ref="V10">[1]!DI1Q22.ANO</f>
        <v>53.619302949061655</v>
      </c>
      <c r="W10" cm="1">
        <f t="array" ref="W10">[1]!DI1Q22.TRIM</f>
        <v>30.896630496858933</v>
      </c>
      <c r="X10" cm="1">
        <f t="array" ref="X10">[1]!DI1Q22.SEMES</f>
        <v>53.619302949061655</v>
      </c>
      <c r="Y10" t="str" cm="1">
        <f t="array" ref="Y10">[1]!DI1Q22.VEN</f>
        <v>01/08/2022</v>
      </c>
      <c r="Z10">
        <f t="shared" ca="1" si="1"/>
        <v>182</v>
      </c>
      <c r="AA10" t="str" cm="1">
        <f t="array" ref="AA10">[1]!DI1Q22.4</f>
        <v>63,680</v>
      </c>
      <c r="AB10" t="str" cm="1">
        <f t="array" ref="AB10">[1]!DI1Q22.67</f>
        <v>11,460</v>
      </c>
      <c r="AC10" t="str" cm="1">
        <f t="array" ref="AC10">[1]!DI1Q22.131</f>
        <v>11,502</v>
      </c>
      <c r="AD10" t="str" cm="1">
        <f t="array" ref="AD10">[1]!DI1Q22.130</f>
        <v>11,393</v>
      </c>
    </row>
    <row r="11" spans="1:30" x14ac:dyDescent="0.25">
      <c r="A11" t="s">
        <v>59</v>
      </c>
      <c r="B11" t="str" cm="1">
        <f t="array" ref="B11">[1]!DI1U22.DAT</f>
        <v>18/11/2021</v>
      </c>
      <c r="C11" s="1">
        <f t="shared" ca="1" si="0"/>
        <v>44519</v>
      </c>
      <c r="D11" t="str" cm="1">
        <f t="array" ref="D11">[1]!DI1U22.HOR</f>
        <v>15:13:45</v>
      </c>
      <c r="E11" cm="1">
        <f t="array" ref="E11">[1]!DI1U22.ULT</f>
        <v>11.72</v>
      </c>
      <c r="F11" cm="1">
        <f t="array" ref="F11">[1]!DI1U22.ABE</f>
        <v>11.675000000000001</v>
      </c>
      <c r="G11" cm="1">
        <f t="array" ref="G11">[1]!DI1U22.MAX</f>
        <v>11.72</v>
      </c>
      <c r="H11" cm="1">
        <f t="array" ref="H11">[1]!DI1U22.MIN</f>
        <v>11.675000000000001</v>
      </c>
      <c r="I11" cm="1">
        <f t="array" ref="I11">[1]!DI1U22.FEC</f>
        <v>11.610000000000001</v>
      </c>
      <c r="J11" cm="1">
        <f t="array" ref="J11">[1]!DI1U22.VAR</f>
        <v>0.94745908699395898</v>
      </c>
      <c r="K11" t="s">
        <v>56</v>
      </c>
      <c r="L11" cm="1">
        <f t="array" ref="L11">[1]!DI1U22.NEG</f>
        <v>8</v>
      </c>
      <c r="M11" cm="1">
        <f t="array" ref="M11">[1]!DI1U22.QTT</f>
        <v>1305</v>
      </c>
      <c r="N11" cm="1">
        <f t="array" ref="N11">[1]!DI1U22.VOL</f>
        <v>119532702.34999999</v>
      </c>
      <c r="O11" cm="1">
        <f t="array" ref="O11">[1]!DI1U22.AJU</f>
        <v>11.742000000000001</v>
      </c>
      <c r="P11" cm="1">
        <f t="array" ref="P11">[1]!DI1U22.AJA</f>
        <v>0</v>
      </c>
      <c r="Q11" cm="1">
        <f t="array" ref="Q11">[1]!DI1U22.SEM</f>
        <v>-0.25531914893617985</v>
      </c>
      <c r="R11" cm="1">
        <f t="array" ref="R11">[1]!DI1U22.MES</f>
        <v>0.17094017094016728</v>
      </c>
      <c r="S11" cm="1">
        <f t="array" ref="S11">[1]!DI1U22.3M</f>
        <v>42.752740560292317</v>
      </c>
      <c r="T11" cm="1">
        <f t="array" ref="T11">[1]!DI1U22.6M</f>
        <v>42.752740560292317</v>
      </c>
      <c r="U11" cm="1">
        <f t="array" ref="U11">[1]!DI1U22.12M</f>
        <v>42.752740560292317</v>
      </c>
      <c r="V11" cm="1">
        <f t="array" ref="V11">[1]!DI1U22.ANO</f>
        <v>42.752740560292317</v>
      </c>
      <c r="W11" cm="1">
        <f t="array" ref="W11">[1]!DI1U22.TRIM</f>
        <v>31.316526610644253</v>
      </c>
      <c r="X11" cm="1">
        <f t="array" ref="X11">[1]!DI1U22.SEMES</f>
        <v>42.752740560292317</v>
      </c>
      <c r="Y11" t="str" cm="1">
        <f t="array" ref="Y11">[1]!DI1U22.VEN</f>
        <v>01/09/2022</v>
      </c>
      <c r="Z11">
        <f t="shared" ca="1" si="1"/>
        <v>205</v>
      </c>
      <c r="AA11" t="str" cm="1">
        <f t="array" ref="AA11">[1]!DI1U22.4</f>
        <v>20,285</v>
      </c>
      <c r="AB11" t="str" cm="1">
        <f t="array" ref="AB11">[1]!DI1U22.67</f>
        <v>11,698</v>
      </c>
      <c r="AC11" t="str" cm="1">
        <f t="array" ref="AC11">[1]!DI1U22.131</f>
        <v>11,739</v>
      </c>
      <c r="AD11" t="str" cm="1">
        <f t="array" ref="AD11">[1]!DI1U22.130</f>
        <v>11,640</v>
      </c>
    </row>
    <row r="12" spans="1:30" x14ac:dyDescent="0.25">
      <c r="A12" t="s">
        <v>44</v>
      </c>
      <c r="B12" t="str" cm="1">
        <f t="array" ref="B12">[1]!DI1V22.DAT</f>
        <v>19/11/2021</v>
      </c>
      <c r="C12" s="1">
        <f t="shared" ca="1" si="0"/>
        <v>44519</v>
      </c>
      <c r="D12" t="str" cm="1">
        <f t="array" ref="D12">[1]!DI1V22.HOR</f>
        <v>11:02:36</v>
      </c>
      <c r="E12" cm="1">
        <f t="array" ref="E12">[1]!DI1V22.ULT</f>
        <v>11.79</v>
      </c>
      <c r="F12" cm="1">
        <f t="array" ref="F12">[1]!DI1V22.ABE</f>
        <v>11.84</v>
      </c>
      <c r="G12" cm="1">
        <f t="array" ref="G12">[1]!DI1V22.MAX</f>
        <v>11.87</v>
      </c>
      <c r="H12" cm="1">
        <f t="array" ref="H12">[1]!DI1V22.MIN</f>
        <v>11.779999999999996</v>
      </c>
      <c r="I12" cm="1">
        <f t="array" ref="I12">[1]!DI1V22.FEC</f>
        <v>11.9</v>
      </c>
      <c r="J12" cm="1">
        <f t="array" ref="J12">[1]!DI1V22.VAR</f>
        <v>-0.92436974789916349</v>
      </c>
      <c r="K12" t="s">
        <v>56</v>
      </c>
      <c r="L12" cm="1">
        <f t="array" ref="L12">[1]!DI1V22.NEG</f>
        <v>1914</v>
      </c>
      <c r="M12" cm="1">
        <f t="array" ref="M12">[1]!DI1V22.QTT</f>
        <v>45615</v>
      </c>
      <c r="N12" cm="1">
        <f t="array" ref="N12">[1]!DI1V22.VOL</f>
        <v>4137946608.7999988</v>
      </c>
      <c r="O12" cm="1">
        <f t="array" ref="O12">[1]!DI1V22.AJU</f>
        <v>0</v>
      </c>
      <c r="P12" cm="1">
        <f t="array" ref="P12">[1]!DI1V22.AJA</f>
        <v>11.9</v>
      </c>
      <c r="Q12" cm="1">
        <f t="array" ref="Q12">[1]!DI1V22.SEM</f>
        <v>1.1583011583011411</v>
      </c>
      <c r="R12" cm="1">
        <f t="array" ref="R12">[1]!DI1V22.MES</f>
        <v>-0.42229729729731824</v>
      </c>
      <c r="S12" cm="1">
        <f t="array" ref="S12">[1]!DI1V22.3M</f>
        <v>42.305371152685559</v>
      </c>
      <c r="T12" cm="1">
        <f t="array" ref="T12">[1]!DI1V22.6M</f>
        <v>81.384615384615344</v>
      </c>
      <c r="U12" cm="1">
        <f t="array" ref="U12">[1]!DI1V22.12M</f>
        <v>159.69162995594712</v>
      </c>
      <c r="V12" cm="1">
        <f t="array" ref="V12">[1]!DI1V22.ANO</f>
        <v>199.23857868020301</v>
      </c>
      <c r="W12" cm="1">
        <f t="array" ref="W12">[1]!DI1V22.TRIM</f>
        <v>31.145717463848712</v>
      </c>
      <c r="X12" cm="1">
        <f t="array" ref="X12">[1]!DI1V22.SEMES</f>
        <v>71.366279069767415</v>
      </c>
      <c r="Y12" t="str" cm="1">
        <f t="array" ref="Y12">[1]!DI1V22.VEN</f>
        <v>03/10/2022</v>
      </c>
      <c r="Z12">
        <f t="shared" ca="1" si="1"/>
        <v>227</v>
      </c>
      <c r="AA12" t="str" cm="1">
        <f t="array" ref="AA12">[1]!DI1V22.4</f>
        <v>1.274,497</v>
      </c>
      <c r="AB12" t="str" cm="1">
        <f t="array" ref="AB12">[1]!DI1V22.67</f>
        <v>11,820</v>
      </c>
      <c r="AC12" t="str" cm="1">
        <f t="array" ref="AC12">[1]!DI1V22.131</f>
        <v>11,825</v>
      </c>
      <c r="AD12" t="str" cm="1">
        <f t="array" ref="AD12">[1]!DI1V22.130</f>
        <v>11,800</v>
      </c>
    </row>
    <row r="13" spans="1:30" x14ac:dyDescent="0.25">
      <c r="A13" t="s">
        <v>57</v>
      </c>
      <c r="B13" t="str" cm="1">
        <f t="array" ref="B13">[1]!DI1X22.DAT</f>
        <v>17/11/2021</v>
      </c>
      <c r="C13" s="1">
        <f t="shared" ca="1" si="0"/>
        <v>44519</v>
      </c>
      <c r="D13" t="str" cm="1">
        <f t="array" ref="D13">[1]!DI1X22.HOR</f>
        <v>15:29:34</v>
      </c>
      <c r="E13" cm="1">
        <f t="array" ref="E13">[1]!DI1X22.ULT</f>
        <v>11.9</v>
      </c>
      <c r="F13" cm="1">
        <f t="array" ref="F13">[1]!DI1X22.ABE</f>
        <v>11.9</v>
      </c>
      <c r="G13" cm="1">
        <f t="array" ref="G13">[1]!DI1X22.MAX</f>
        <v>11.9</v>
      </c>
      <c r="H13" cm="1">
        <f t="array" ref="H13">[1]!DI1X22.MIN</f>
        <v>11.9</v>
      </c>
      <c r="I13" cm="1">
        <f t="array" ref="I13">[1]!DI1X22.FEC</f>
        <v>11.775</v>
      </c>
      <c r="J13" cm="1">
        <f t="array" ref="J13">[1]!DI1X22.VAR</f>
        <v>1.0615711252653881</v>
      </c>
      <c r="K13" t="s">
        <v>56</v>
      </c>
      <c r="L13" cm="1">
        <f t="array" ref="L13">[1]!DI1X22.NEG</f>
        <v>1</v>
      </c>
      <c r="M13" cm="1">
        <f t="array" ref="M13">[1]!DI1X22.QTT</f>
        <v>45</v>
      </c>
      <c r="N13" cm="1">
        <f t="array" ref="N13">[1]!DI1X22.VOL</f>
        <v>4039430.4</v>
      </c>
      <c r="O13" cm="1">
        <f t="array" ref="O13">[1]!DI1X22.AJU</f>
        <v>11.862</v>
      </c>
      <c r="P13" cm="1">
        <f t="array" ref="P13">[1]!DI1X22.AJA</f>
        <v>0</v>
      </c>
      <c r="Q13" cm="1">
        <f t="array" ref="Q13">[1]!DI1X22.SEM</f>
        <v>-0.41841004184101016</v>
      </c>
      <c r="R13" cm="1">
        <f t="array" ref="R13">[1]!DI1X22.MES</f>
        <v>0.42194092827003316</v>
      </c>
      <c r="S13" cm="1">
        <f t="array" ref="S13">[1]!DI1X22.3M</f>
        <v>32.516703786191535</v>
      </c>
      <c r="T13" cm="1">
        <f t="array" ref="T13">[1]!DI1X22.6M</f>
        <v>32.516703786191535</v>
      </c>
      <c r="U13" cm="1">
        <f t="array" ref="U13">[1]!DI1X22.12M</f>
        <v>32.516703786191535</v>
      </c>
      <c r="V13" cm="1">
        <f t="array" ref="V13">[1]!DI1X22.ANO</f>
        <v>32.516703786191535</v>
      </c>
      <c r="W13" cm="1">
        <f t="array" ref="W13">[1]!DI1X22.TRIM</f>
        <v>32.516703786191535</v>
      </c>
      <c r="X13" cm="1">
        <f t="array" ref="X13">[1]!DI1X22.SEMES</f>
        <v>32.516703786191535</v>
      </c>
      <c r="Y13" t="str" cm="1">
        <f t="array" ref="Y13">[1]!DI1X22.VEN</f>
        <v>01/11/2022</v>
      </c>
      <c r="Z13">
        <f t="shared" ca="1" si="1"/>
        <v>248</v>
      </c>
      <c r="AA13" t="str" cm="1">
        <f t="array" ref="AA13">[1]!DI1X22.4</f>
        <v>42,840</v>
      </c>
      <c r="AB13" t="str" cm="1">
        <f t="array" ref="AB13">[1]!DI1X22.67</f>
        <v>11,900</v>
      </c>
      <c r="AC13" t="str" cm="1">
        <f t="array" ref="AC13">[1]!DI1X22.131</f>
        <v>11,984</v>
      </c>
      <c r="AD13" t="str" cm="1">
        <f t="array" ref="AD13">[1]!DI1X22.130</f>
        <v>11,877</v>
      </c>
    </row>
    <row r="14" spans="1:30" x14ac:dyDescent="0.25">
      <c r="A14" t="s">
        <v>62</v>
      </c>
      <c r="B14" t="str" cm="1">
        <f t="array" ref="B14">[1]!DI1Z22.DAT</f>
        <v>19/11/2021</v>
      </c>
      <c r="C14" s="1">
        <f t="shared" ca="1" si="0"/>
        <v>44519</v>
      </c>
      <c r="D14" t="str" cm="1">
        <f t="array" ref="D14">[1]!DI1Z22.HOR</f>
        <v>10:50:29</v>
      </c>
      <c r="E14" cm="1">
        <f t="array" ref="E14">[1]!DI1Z22.ULT</f>
        <v>11.945</v>
      </c>
      <c r="F14" cm="1">
        <f t="array" ref="F14">[1]!DI1Z22.ABE</f>
        <v>11.959999999999999</v>
      </c>
      <c r="G14" cm="1">
        <f t="array" ref="G14">[1]!DI1Z22.MAX</f>
        <v>11.96</v>
      </c>
      <c r="H14" cm="1">
        <f t="array" ref="H14">[1]!DI1Z22.MIN</f>
        <v>11.940000000000001</v>
      </c>
      <c r="I14" cm="1">
        <f t="array" ref="I14">[1]!DI1Z22.FEC</f>
        <v>12.040000000000001</v>
      </c>
      <c r="J14" cm="1">
        <f t="array" ref="J14">[1]!DI1Z22.VAR</f>
        <v>-0.78903654485050367</v>
      </c>
      <c r="K14" t="s">
        <v>56</v>
      </c>
      <c r="L14" cm="1">
        <f t="array" ref="L14">[1]!DI1Z22.NEG</f>
        <v>37</v>
      </c>
      <c r="M14" cm="1">
        <f t="array" ref="M14">[1]!DI1Z22.QTT</f>
        <v>320</v>
      </c>
      <c r="N14" cm="1">
        <f t="array" ref="N14">[1]!DI1Z22.VOL</f>
        <v>28482779.700000007</v>
      </c>
      <c r="O14" cm="1">
        <f t="array" ref="O14">[1]!DI1Z22.AJU</f>
        <v>0</v>
      </c>
      <c r="P14" cm="1">
        <f t="array" ref="P14">[1]!DI1Z22.AJA</f>
        <v>12.084</v>
      </c>
      <c r="Q14" cm="1">
        <f t="array" ref="Q14">[1]!DI1Z22.SEM</f>
        <v>0.63184498736309425</v>
      </c>
      <c r="R14" cm="1">
        <f t="array" ref="R14">[1]!DI1Z22.MES</f>
        <v>-1.8488085456039554</v>
      </c>
      <c r="S14" cm="1">
        <f t="array" ref="S14">[1]!DI1Z22.3M</f>
        <v>32.795997776542514</v>
      </c>
      <c r="T14" cm="1">
        <f t="array" ref="T14">[1]!DI1Z22.6M</f>
        <v>32.795997776542514</v>
      </c>
      <c r="U14" cm="1">
        <f t="array" ref="U14">[1]!DI1Z22.12M</f>
        <v>32.795997776542514</v>
      </c>
      <c r="V14" cm="1">
        <f t="array" ref="V14">[1]!DI1Z22.ANO</f>
        <v>32.795997776542514</v>
      </c>
      <c r="W14" cm="1">
        <f t="array" ref="W14">[1]!DI1Z22.TRIM</f>
        <v>32.795997776542514</v>
      </c>
      <c r="X14" cm="1">
        <f t="array" ref="X14">[1]!DI1Z22.SEMES</f>
        <v>32.795997776542514</v>
      </c>
      <c r="Y14" t="str" cm="1">
        <f t="array" ref="Y14">[1]!DI1Z22.VEN</f>
        <v>01/12/2022</v>
      </c>
      <c r="Z14">
        <f t="shared" ca="1" si="1"/>
        <v>270</v>
      </c>
      <c r="AA14" t="str" cm="1">
        <f t="array" ref="AA14">[1]!DI1Z22.4</f>
        <v>41,700</v>
      </c>
      <c r="AB14" t="str" cm="1">
        <f t="array" ref="AB14">[1]!DI1Z22.67</f>
        <v>11,951</v>
      </c>
      <c r="AC14" t="str" cm="1">
        <f t="array" ref="AC14">[1]!DI1Z22.131</f>
        <v>12,028</v>
      </c>
      <c r="AD14" t="str" cm="1">
        <f t="array" ref="AD14">[1]!DI1Z22.130</f>
        <v>11,994</v>
      </c>
    </row>
    <row r="15" spans="1:30" x14ac:dyDescent="0.25">
      <c r="A15" t="s">
        <v>26</v>
      </c>
      <c r="B15" t="str" cm="1">
        <f t="array" ref="B15">[1]!DI1F23.DAT</f>
        <v>19/11/2021</v>
      </c>
      <c r="C15" s="1">
        <f t="shared" ca="1" si="0"/>
        <v>44519</v>
      </c>
      <c r="D15" t="str" cm="1">
        <f t="array" ref="D15">[1]!DI1F23.HOR</f>
        <v>11:05:53</v>
      </c>
      <c r="E15" cm="1">
        <f t="array" ref="E15">[1]!DI1F23.ULT</f>
        <v>12.009999999999986</v>
      </c>
      <c r="F15" cm="1">
        <f t="array" ref="F15">[1]!DI1F23.ABE</f>
        <v>12.065</v>
      </c>
      <c r="G15" cm="1">
        <f t="array" ref="G15">[1]!DI1F23.MAX</f>
        <v>12.115</v>
      </c>
      <c r="H15" cm="1">
        <f t="array" ref="H15">[1]!DI1F23.MIN</f>
        <v>11.999999999999993</v>
      </c>
      <c r="I15" cm="1">
        <f t="array" ref="I15">[1]!DI1F23.FEC</f>
        <v>12.165000000000001</v>
      </c>
      <c r="J15" cm="1">
        <f t="array" ref="J15">[1]!DI1F23.VAR</f>
        <v>-1.2741471434444378</v>
      </c>
      <c r="K15" t="s">
        <v>56</v>
      </c>
      <c r="L15" cm="1">
        <f t="array" ref="L15">[1]!DI1F23.NEG</f>
        <v>10732</v>
      </c>
      <c r="M15" cm="1">
        <f t="array" ref="M15">[1]!DI1F23.QTT</f>
        <v>207400</v>
      </c>
      <c r="N15" cm="1">
        <f t="array" ref="N15">[1]!DI1F23.VOL</f>
        <v>18262194505.399944</v>
      </c>
      <c r="O15" cm="1">
        <f t="array" ref="O15">[1]!DI1F23.AJU</f>
        <v>0</v>
      </c>
      <c r="P15" cm="1">
        <f t="array" ref="P15">[1]!DI1F23.AJA</f>
        <v>12.165000000000001</v>
      </c>
      <c r="Q15" cm="1">
        <f t="array" ref="Q15">[1]!DI1F23.SEM</f>
        <v>0.37609694943572031</v>
      </c>
      <c r="R15" cm="1">
        <f t="array" ref="R15">[1]!DI1F23.MES</f>
        <v>-0.98928276999188125</v>
      </c>
      <c r="S15" cm="1">
        <f t="array" ref="S15">[1]!DI1F23.3M</f>
        <v>41.46054181389853</v>
      </c>
      <c r="T15" cm="1">
        <f t="array" ref="T15">[1]!DI1F23.6M</f>
        <v>75.713240673006354</v>
      </c>
      <c r="U15" cm="1">
        <f t="array" ref="U15">[1]!DI1F23.12M</f>
        <v>147.62886597938112</v>
      </c>
      <c r="V15" cm="1">
        <f t="array" ref="V15">[1]!DI1F23.ANO</f>
        <v>186.63484486873472</v>
      </c>
      <c r="W15" cm="1">
        <f t="array" ref="W15">[1]!DI1F23.TRIM</f>
        <v>30.543478260869396</v>
      </c>
      <c r="X15" cm="1">
        <f t="array" ref="X15">[1]!DI1F23.SEMES</f>
        <v>69.872701555869668</v>
      </c>
      <c r="Y15" t="str" cm="1">
        <f t="array" ref="Y15">[1]!DI1F23.VEN</f>
        <v>02/01/2023</v>
      </c>
      <c r="Z15">
        <f t="shared" ca="1" si="1"/>
        <v>292</v>
      </c>
      <c r="AA15" t="str" cm="1">
        <f t="array" ref="AA15">[1]!DI1F23.4</f>
        <v>23.963,349</v>
      </c>
      <c r="AB15" t="str" cm="1">
        <f t="array" ref="AB15">[1]!DI1F23.67</f>
        <v>12,047</v>
      </c>
      <c r="AC15" t="str" cm="1">
        <f t="array" ref="AC15">[1]!DI1F23.131</f>
        <v>12,119</v>
      </c>
      <c r="AD15" t="str" cm="1">
        <f t="array" ref="AD15">[1]!DI1F23.130</f>
        <v>12,044</v>
      </c>
    </row>
    <row r="16" spans="1:30" x14ac:dyDescent="0.25">
      <c r="A16" t="s">
        <v>32</v>
      </c>
      <c r="B16" t="str" cm="1">
        <f t="array" ref="B16">[1]!DI1J23.DAT</f>
        <v>19/11/2021</v>
      </c>
      <c r="C16" s="1">
        <f t="shared" ca="1" si="0"/>
        <v>44519</v>
      </c>
      <c r="D16" t="str" cm="1">
        <f t="array" ref="D16">[1]!DI1J23.HOR</f>
        <v>11:01:56</v>
      </c>
      <c r="E16" cm="1">
        <f t="array" ref="E16">[1]!DI1J23.ULT</f>
        <v>12.099999999999998</v>
      </c>
      <c r="F16" cm="1">
        <f t="array" ref="F16">[1]!DI1J23.ABE</f>
        <v>12.195</v>
      </c>
      <c r="G16" cm="1">
        <f t="array" ref="G16">[1]!DI1J23.MAX</f>
        <v>12.215</v>
      </c>
      <c r="H16" cm="1">
        <f t="array" ref="H16">[1]!DI1J23.MIN</f>
        <v>12.099999999999998</v>
      </c>
      <c r="I16" cm="1">
        <f t="array" ref="I16">[1]!DI1J23.FEC</f>
        <v>12.275</v>
      </c>
      <c r="J16" cm="1">
        <f t="array" ref="J16">[1]!DI1J23.VAR</f>
        <v>-1.4256619144603064</v>
      </c>
      <c r="K16" t="s">
        <v>56</v>
      </c>
      <c r="L16" cm="1">
        <f t="array" ref="L16">[1]!DI1J23.NEG</f>
        <v>331</v>
      </c>
      <c r="M16" cm="1">
        <f t="array" ref="M16">[1]!DI1J23.QTT</f>
        <v>2365</v>
      </c>
      <c r="N16" cm="1">
        <f t="array" ref="N16">[1]!DI1J23.VOL</f>
        <v>202196170.25000009</v>
      </c>
      <c r="O16" cm="1">
        <f t="array" ref="O16">[1]!DI1J23.AJU</f>
        <v>0</v>
      </c>
      <c r="P16" cm="1">
        <f t="array" ref="P16">[1]!DI1J23.AJA</f>
        <v>12.280000000000001</v>
      </c>
      <c r="Q16" cm="1">
        <f t="array" ref="Q16">[1]!DI1J23.SEM</f>
        <v>0.62370062370060297</v>
      </c>
      <c r="R16" cm="1">
        <f t="array" ref="R16">[1]!DI1J23.MES</f>
        <v>-0.94146541137948225</v>
      </c>
      <c r="S16" cm="1">
        <f t="array" ref="S16">[1]!DI1J23.3M</f>
        <v>38.285714285714263</v>
      </c>
      <c r="T16" cm="1">
        <f t="array" ref="T16">[1]!DI1J23.6M</f>
        <v>69.230769230769198</v>
      </c>
      <c r="U16" cm="1">
        <f t="array" ref="U16">[1]!DI1J23.12M</f>
        <v>134.4961240310077</v>
      </c>
      <c r="V16" cm="1">
        <f t="array" ref="V16">[1]!DI1J23.ANO</f>
        <v>171.60493827160488</v>
      </c>
      <c r="W16" cm="1">
        <f t="array" ref="W16">[1]!DI1J23.TRIM</f>
        <v>28.450106157112504</v>
      </c>
      <c r="X16" cm="1">
        <f t="array" ref="X16">[1]!DI1J23.SEMES</f>
        <v>66.323024054982781</v>
      </c>
      <c r="Y16" t="str" cm="1">
        <f t="array" ref="Y16">[1]!DI1J23.VEN</f>
        <v>03/04/2023</v>
      </c>
      <c r="Z16">
        <f t="shared" ca="1" si="1"/>
        <v>357</v>
      </c>
      <c r="AA16" t="str" cm="1">
        <f t="array" ref="AA16">[1]!DI1J23.4</f>
        <v>266,197</v>
      </c>
      <c r="AB16" t="str" cm="1">
        <f t="array" ref="AB16">[1]!DI1J23.67</f>
        <v>12,153</v>
      </c>
      <c r="AC16" t="str" cm="1">
        <f t="array" ref="AC16">[1]!DI1J23.131</f>
        <v>12,179</v>
      </c>
      <c r="AD16" t="str" cm="1">
        <f t="array" ref="AD16">[1]!DI1J23.130</f>
        <v>12,153</v>
      </c>
    </row>
    <row r="17" spans="1:30" x14ac:dyDescent="0.25">
      <c r="A17" t="s">
        <v>33</v>
      </c>
      <c r="B17" t="str" cm="1">
        <f t="array" ref="B17">[1]!DI1N23.DAT</f>
        <v>19/11/2021</v>
      </c>
      <c r="C17" s="1">
        <f t="shared" ca="1" si="0"/>
        <v>44519</v>
      </c>
      <c r="D17" t="str" cm="1">
        <f t="array" ref="D17">[1]!DI1N23.HOR</f>
        <v>11:01:56</v>
      </c>
      <c r="E17" cm="1">
        <f t="array" ref="E17">[1]!DI1N23.ULT</f>
        <v>12.119999999999994</v>
      </c>
      <c r="F17" cm="1">
        <f t="array" ref="F17">[1]!DI1N23.ABE</f>
        <v>12.225</v>
      </c>
      <c r="G17" cm="1">
        <f t="array" ref="G17">[1]!DI1N23.MAX</f>
        <v>12.244999999999999</v>
      </c>
      <c r="H17" cm="1">
        <f t="array" ref="H17">[1]!DI1N23.MIN</f>
        <v>12.109999999999994</v>
      </c>
      <c r="I17" cm="1">
        <f t="array" ref="I17">[1]!DI1N23.FEC</f>
        <v>12.3</v>
      </c>
      <c r="J17" cm="1">
        <f t="array" ref="J17">[1]!DI1N23.VAR</f>
        <v>-1.4634146341464032</v>
      </c>
      <c r="K17" t="s">
        <v>56</v>
      </c>
      <c r="L17" cm="1">
        <f t="array" ref="L17">[1]!DI1N23.NEG</f>
        <v>1996</v>
      </c>
      <c r="M17" cm="1">
        <f t="array" ref="M17">[1]!DI1N23.QTT</f>
        <v>35685</v>
      </c>
      <c r="N17" cm="1">
        <f t="array" ref="N17">[1]!DI1N23.VOL</f>
        <v>2966669914.9499946</v>
      </c>
      <c r="O17" cm="1">
        <f t="array" ref="O17">[1]!DI1N23.AJU</f>
        <v>0</v>
      </c>
      <c r="P17" cm="1">
        <f t="array" ref="P17">[1]!DI1N23.AJA</f>
        <v>12.3</v>
      </c>
      <c r="Q17" cm="1">
        <f t="array" ref="Q17">[1]!DI1N23.SEM</f>
        <v>0.58091286307048284</v>
      </c>
      <c r="R17" cm="1">
        <f t="array" ref="R17">[1]!DI1N23.MES</f>
        <v>-1.5434606011373404</v>
      </c>
      <c r="S17" cm="1">
        <f t="array" ref="S17">[1]!DI1N23.3M</f>
        <v>34.81646273637368</v>
      </c>
      <c r="T17" cm="1">
        <f t="array" ref="T17">[1]!DI1N23.6M</f>
        <v>63.232323232323139</v>
      </c>
      <c r="U17" cm="1">
        <f t="array" ref="U17">[1]!DI1N23.12M</f>
        <v>121.16788321167871</v>
      </c>
      <c r="V17" cm="1">
        <f t="array" ref="V17">[1]!DI1N23.ANO</f>
        <v>159.25133689839555</v>
      </c>
      <c r="W17" cm="1">
        <f t="array" ref="W17">[1]!DI1N23.TRIM</f>
        <v>25.595854922279727</v>
      </c>
      <c r="X17" cm="1">
        <f t="array" ref="X17">[1]!DI1N23.SEMES</f>
        <v>62.684563758389174</v>
      </c>
      <c r="Y17" t="str" cm="1">
        <f t="array" ref="Y17">[1]!DI1N23.VEN</f>
        <v>03/07/2023</v>
      </c>
      <c r="Z17">
        <f t="shared" ca="1" si="1"/>
        <v>422</v>
      </c>
      <c r="AA17" t="str" cm="1">
        <f t="array" ref="AA17">[1]!DI1N23.4</f>
        <v>1.830,635</v>
      </c>
      <c r="AB17" t="str" cm="1">
        <f t="array" ref="AB17">[1]!DI1N23.67</f>
        <v>12,175</v>
      </c>
      <c r="AC17" t="str" cm="1">
        <f t="array" ref="AC17">[1]!DI1N23.131</f>
        <v>12,240</v>
      </c>
      <c r="AD17" t="str" cm="1">
        <f t="array" ref="AD17">[1]!DI1N23.130</f>
        <v>12,166</v>
      </c>
    </row>
    <row r="18" spans="1:30" x14ac:dyDescent="0.25">
      <c r="A18" t="s">
        <v>28</v>
      </c>
      <c r="B18" t="str" cm="1">
        <f t="array" ref="B18">[1]!DI1V23.DAT</f>
        <v>19/11/2021</v>
      </c>
      <c r="C18" s="1">
        <f t="shared" ca="1" si="0"/>
        <v>44519</v>
      </c>
      <c r="D18" t="str" cm="1">
        <f t="array" ref="D18">[1]!DI1V23.HOR</f>
        <v>11:01:56</v>
      </c>
      <c r="E18" cm="1">
        <f t="array" ref="E18">[1]!DI1V23.ULT</f>
        <v>12.055000000000005</v>
      </c>
      <c r="F18" cm="1">
        <f t="array" ref="F18">[1]!DI1V23.ABE</f>
        <v>12.18</v>
      </c>
      <c r="G18" cm="1">
        <f t="array" ref="G18">[1]!DI1V23.MAX</f>
        <v>12.18</v>
      </c>
      <c r="H18" cm="1">
        <f t="array" ref="H18">[1]!DI1V23.MIN</f>
        <v>12.044999999999995</v>
      </c>
      <c r="I18" cm="1">
        <f t="array" ref="I18">[1]!DI1V23.FEC</f>
        <v>12.205000000000002</v>
      </c>
      <c r="J18" cm="1">
        <f t="array" ref="J18">[1]!DI1V23.VAR</f>
        <v>-1.2290045063498241</v>
      </c>
      <c r="K18" t="s">
        <v>56</v>
      </c>
      <c r="L18" cm="1">
        <f t="array" ref="L18">[1]!DI1V23.NEG</f>
        <v>149</v>
      </c>
      <c r="M18" cm="1">
        <f t="array" ref="M18">[1]!DI1V23.QTT</f>
        <v>965</v>
      </c>
      <c r="N18" cm="1">
        <f t="array" ref="N18">[1]!DI1V23.VOL</f>
        <v>77991985.400000036</v>
      </c>
      <c r="O18" cm="1">
        <f t="array" ref="O18">[1]!DI1V23.AJU</f>
        <v>0</v>
      </c>
      <c r="P18" cm="1">
        <f t="array" ref="P18">[1]!DI1V23.AJA</f>
        <v>12.238</v>
      </c>
      <c r="Q18" cm="1">
        <f t="array" ref="Q18">[1]!DI1V23.SEM</f>
        <v>0.71010860484548366</v>
      </c>
      <c r="R18" cm="1">
        <f t="array" ref="R18">[1]!DI1V23.MES</f>
        <v>-2.507076425394219</v>
      </c>
      <c r="S18" cm="1">
        <f t="array" ref="S18">[1]!DI1V23.3M</f>
        <v>30.748373101952325</v>
      </c>
      <c r="T18" cm="1">
        <f t="array" ref="T18">[1]!DI1V23.6M</f>
        <v>57.684761281883645</v>
      </c>
      <c r="U18" cm="1">
        <f t="array" ref="U18">[1]!DI1V23.12M</f>
        <v>110.01742160278754</v>
      </c>
      <c r="V18" cm="1">
        <f t="array" ref="V18">[1]!DI1V23.ANO</f>
        <v>146.02040816326539</v>
      </c>
      <c r="W18" cm="1">
        <f t="array" ref="W18">[1]!DI1V23.TRIM</f>
        <v>22.634791454730468</v>
      </c>
      <c r="X18" cm="1">
        <f t="array" ref="X18">[1]!DI1V23.SEMES</f>
        <v>58.202099737532855</v>
      </c>
      <c r="Y18" t="str" cm="1">
        <f t="array" ref="Y18">[1]!DI1V23.VEN</f>
        <v>02/10/2023</v>
      </c>
      <c r="Z18">
        <f t="shared" ca="1" si="1"/>
        <v>487</v>
      </c>
      <c r="AA18" t="str" cm="1">
        <f t="array" ref="AA18">[1]!DI1V23.4</f>
        <v>78,645</v>
      </c>
      <c r="AB18" t="str" cm="1">
        <f t="array" ref="AB18">[1]!DI1V23.67</f>
        <v>12,115</v>
      </c>
      <c r="AC18" t="str" cm="1">
        <f t="array" ref="AC18">[1]!DI1V23.131</f>
        <v>12,145</v>
      </c>
      <c r="AD18" t="str" cm="1">
        <f t="array" ref="AD18">[1]!DI1V23.130</f>
        <v>12,134</v>
      </c>
    </row>
    <row r="19" spans="1:30" x14ac:dyDescent="0.25">
      <c r="A19" t="s">
        <v>35</v>
      </c>
      <c r="B19" t="str" cm="1">
        <f t="array" ref="B19">[1]!DI1F24.DAT</f>
        <v>19/11/2021</v>
      </c>
      <c r="C19" s="1">
        <f t="shared" ca="1" si="0"/>
        <v>44519</v>
      </c>
      <c r="D19" t="str" cm="1">
        <f t="array" ref="D19">[1]!DI1F24.HOR</f>
        <v>11:05:58</v>
      </c>
      <c r="E19" cm="1">
        <f t="array" ref="E19">[1]!DI1F24.ULT</f>
        <v>11.974999999999993</v>
      </c>
      <c r="F19" cm="1">
        <f t="array" ref="F19">[1]!DI1F24.ABE</f>
        <v>12.04</v>
      </c>
      <c r="G19" cm="1">
        <f t="array" ref="G19">[1]!DI1F24.MAX</f>
        <v>12.1</v>
      </c>
      <c r="H19" cm="1">
        <f t="array" ref="H19">[1]!DI1F24.MIN</f>
        <v>11.964999999999993</v>
      </c>
      <c r="I19" cm="1">
        <f t="array" ref="I19">[1]!DI1F24.FEC</f>
        <v>12.15</v>
      </c>
      <c r="J19" cm="1">
        <f t="array" ref="J19">[1]!DI1F24.VAR</f>
        <v>-1.4403292181070668</v>
      </c>
      <c r="K19" t="s">
        <v>56</v>
      </c>
      <c r="L19" cm="1">
        <f t="array" ref="L19">[1]!DI1F24.NEG</f>
        <v>7762</v>
      </c>
      <c r="M19" cm="1">
        <f t="array" ref="M19">[1]!DI1F24.QTT</f>
        <v>90660</v>
      </c>
      <c r="N19" cm="1">
        <f t="array" ref="N19">[1]!DI1F24.VOL</f>
        <v>7138076409.700017</v>
      </c>
      <c r="O19" cm="1">
        <f t="array" ref="O19">[1]!DI1F24.AJU</f>
        <v>0</v>
      </c>
      <c r="P19" cm="1">
        <f t="array" ref="P19">[1]!DI1F24.AJA</f>
        <v>12.15</v>
      </c>
      <c r="Q19" cm="1">
        <f t="array" ref="Q19">[1]!DI1F24.SEM</f>
        <v>0.79966329966323024</v>
      </c>
      <c r="R19" cm="1">
        <f t="array" ref="R19">[1]!DI1F24.MES</f>
        <v>-2.085036794767031</v>
      </c>
      <c r="S19" cm="1">
        <f t="array" ref="S19">[1]!DI1F24.3M</f>
        <v>28.14339218833592</v>
      </c>
      <c r="T19" cm="1">
        <f t="array" ref="T19">[1]!DI1F24.6M</f>
        <v>53.035143769967931</v>
      </c>
      <c r="U19" cm="1">
        <f t="array" ref="U19">[1]!DI1F24.12M</f>
        <v>100.2508361204012</v>
      </c>
      <c r="V19" cm="1">
        <f t="array" ref="V19">[1]!DI1F24.ANO</f>
        <v>135.72834645669275</v>
      </c>
      <c r="W19" cm="1">
        <f t="array" ref="W19">[1]!DI1F24.TRIM</f>
        <v>20.594159113796483</v>
      </c>
      <c r="X19" cm="1">
        <f t="array" ref="X19">[1]!DI1F24.SEMES</f>
        <v>55.620532813515169</v>
      </c>
      <c r="Y19" t="str" cm="1">
        <f t="array" ref="Y19">[1]!DI1F24.VEN</f>
        <v>02/01/2024</v>
      </c>
      <c r="Z19">
        <f t="shared" ca="1" si="1"/>
        <v>553</v>
      </c>
      <c r="AA19" t="str" cm="1">
        <f t="array" ref="AA19">[1]!DI1F24.4</f>
        <v>8.061,153</v>
      </c>
      <c r="AB19" t="str" cm="1">
        <f t="array" ref="AB19">[1]!DI1F24.67</f>
        <v>12,020</v>
      </c>
      <c r="AC19" t="str" cm="1">
        <f t="array" ref="AC19">[1]!DI1F24.131</f>
        <v>12,103</v>
      </c>
      <c r="AD19" t="str" cm="1">
        <f t="array" ref="AD19">[1]!DI1F24.130</f>
        <v>12,027</v>
      </c>
    </row>
    <row r="20" spans="1:30" x14ac:dyDescent="0.25">
      <c r="A20" t="s">
        <v>139</v>
      </c>
      <c r="B20" t="str" cm="1">
        <f t="array" ref="B20">[1]!DI1J24.DAT</f>
        <v>19/11/2021</v>
      </c>
      <c r="C20" s="1">
        <f t="shared" ca="1" si="0"/>
        <v>44519</v>
      </c>
      <c r="D20" t="str" cm="1">
        <f t="array" ref="D20">[1]!DI1J24.HOR</f>
        <v>10:07:52</v>
      </c>
      <c r="E20" cm="1">
        <f t="array" ref="E20">[1]!DI1J24.ULT</f>
        <v>11.975000000000001</v>
      </c>
      <c r="F20" cm="1">
        <f t="array" ref="F20">[1]!DI1J24.ABE</f>
        <v>12.045</v>
      </c>
      <c r="G20" cm="1">
        <f t="array" ref="G20">[1]!DI1J24.MAX</f>
        <v>12.045</v>
      </c>
      <c r="H20" cm="1">
        <f t="array" ref="H20">[1]!DI1J24.MIN</f>
        <v>11.96</v>
      </c>
      <c r="I20" cm="1">
        <f t="array" ref="I20">[1]!DI1J24.FEC</f>
        <v>12.125000000000002</v>
      </c>
      <c r="J20" cm="1">
        <f t="array" ref="J20">[1]!DI1J24.VAR</f>
        <v>-1.2371134020618655</v>
      </c>
      <c r="K20" t="s">
        <v>56</v>
      </c>
      <c r="L20" cm="1">
        <f t="array" ref="L20">[1]!DI1J24.NEG</f>
        <v>29</v>
      </c>
      <c r="M20" cm="1">
        <f t="array" ref="M20">[1]!DI1J24.QTT</f>
        <v>185</v>
      </c>
      <c r="N20" cm="1">
        <f t="array" ref="N20">[1]!DI1J24.VOL</f>
        <v>14181375.75</v>
      </c>
      <c r="O20" cm="1">
        <f t="array" ref="O20">[1]!DI1J24.AJU</f>
        <v>0</v>
      </c>
      <c r="P20" cm="1">
        <f t="array" ref="P20">[1]!DI1J24.AJA</f>
        <v>12.133000000000001</v>
      </c>
      <c r="Q20" cm="1">
        <f t="array" ref="Q20">[1]!DI1J24.SEM</f>
        <v>1.1829319814110735</v>
      </c>
      <c r="R20" cm="1">
        <f t="array" ref="R20">[1]!DI1J24.MES</f>
        <v>-3.114886731391584</v>
      </c>
      <c r="S20" cm="1">
        <f t="array" ref="S20">[1]!DI1J24.3M</f>
        <v>26.921038685744573</v>
      </c>
      <c r="T20" cm="1">
        <f t="array" ref="T20">[1]!DI1J24.6M</f>
        <v>51.104100946372242</v>
      </c>
      <c r="U20" cm="1">
        <f t="array" ref="U20">[1]!DI1J24.12M</f>
        <v>93.770226537216828</v>
      </c>
      <c r="V20" cm="1">
        <f t="array" ref="V20">[1]!DI1J24.ANO</f>
        <v>125.94339622641509</v>
      </c>
      <c r="W20" cm="1">
        <f t="array" ref="W20">[1]!DI1J24.TRIM</f>
        <v>18.917576961271113</v>
      </c>
      <c r="X20" cm="1">
        <f t="array" ref="X20">[1]!DI1J24.SEMES</f>
        <v>53.329065300896296</v>
      </c>
      <c r="Y20" t="str" cm="1">
        <f t="array" ref="Y20">[1]!DI1J24.VEN</f>
        <v>01/04/2024</v>
      </c>
      <c r="Z20">
        <f t="shared" ca="1" si="1"/>
        <v>617</v>
      </c>
      <c r="AA20" t="str" cm="1">
        <f t="array" ref="AA20">[1]!DI1J24.4</f>
        <v>-2,027</v>
      </c>
      <c r="AB20" t="str" cm="1">
        <f t="array" ref="AB20">[1]!DI1J24.67</f>
        <v>12,006</v>
      </c>
      <c r="AC20" t="str" cm="1">
        <f t="array" ref="AC20">[1]!DI1J24.131</f>
        <v>11,941</v>
      </c>
      <c r="AD20" t="str" cm="1">
        <f t="array" ref="AD20">[1]!DI1J24.130</f>
        <v>11,999</v>
      </c>
    </row>
    <row r="21" spans="1:30" x14ac:dyDescent="0.25">
      <c r="A21" t="s">
        <v>27</v>
      </c>
      <c r="B21" t="str" cm="1">
        <f t="array" ref="B21">[1]!DI1N24.DAT</f>
        <v>19/11/2021</v>
      </c>
      <c r="C21" s="1">
        <f t="shared" ca="1" si="0"/>
        <v>44519</v>
      </c>
      <c r="D21" t="str" cm="1">
        <f t="array" ref="D21">[1]!DI1N24.HOR</f>
        <v>11:02:03</v>
      </c>
      <c r="E21" cm="1">
        <f t="array" ref="E21">[1]!DI1N24.ULT</f>
        <v>11.929999999999993</v>
      </c>
      <c r="F21" cm="1">
        <f t="array" ref="F21">[1]!DI1N24.ABE</f>
        <v>12.025</v>
      </c>
      <c r="G21" cm="1">
        <f t="array" ref="G21">[1]!DI1N24.MAX</f>
        <v>12.065</v>
      </c>
      <c r="H21" cm="1">
        <f t="array" ref="H21">[1]!DI1N24.MIN</f>
        <v>11.914999999999997</v>
      </c>
      <c r="I21" cm="1">
        <f t="array" ref="I21">[1]!DI1N24.FEC</f>
        <v>12.105</v>
      </c>
      <c r="J21" cm="1">
        <f t="array" ref="J21">[1]!DI1N24.VAR</f>
        <v>-1.4456836018174926</v>
      </c>
      <c r="K21" t="s">
        <v>56</v>
      </c>
      <c r="L21" cm="1">
        <f t="array" ref="L21">[1]!DI1N24.NEG</f>
        <v>864</v>
      </c>
      <c r="M21" cm="1">
        <f t="array" ref="M21">[1]!DI1N24.QTT</f>
        <v>8190</v>
      </c>
      <c r="N21" cm="1">
        <f t="array" ref="N21">[1]!DI1N24.VOL</f>
        <v>610416078.45000076</v>
      </c>
      <c r="O21" cm="1">
        <f t="array" ref="O21">[1]!DI1N24.AJU</f>
        <v>0</v>
      </c>
      <c r="P21" cm="1">
        <f t="array" ref="P21">[1]!DI1N24.AJA</f>
        <v>12.105</v>
      </c>
      <c r="Q21" cm="1">
        <f t="array" ref="Q21">[1]!DI1N24.SEM</f>
        <v>0.84530853761615177</v>
      </c>
      <c r="R21" cm="1">
        <f t="array" ref="R21">[1]!DI1N24.MES</f>
        <v>-2.3731587561375451</v>
      </c>
      <c r="S21" cm="1">
        <f t="array" ref="S21">[1]!DI1N24.3M</f>
        <v>24.27083333333324</v>
      </c>
      <c r="T21" cm="1">
        <f t="array" ref="T21">[1]!DI1N24.6M</f>
        <v>46.921182266009744</v>
      </c>
      <c r="U21" cm="1">
        <f t="array" ref="U21">[1]!DI1N24.12M</f>
        <v>87.578616352201138</v>
      </c>
      <c r="V21" cm="1">
        <f t="array" ref="V21">[1]!DI1N24.ANO</f>
        <v>120.1107011070109</v>
      </c>
      <c r="W21" cm="1">
        <f t="array" ref="W21">[1]!DI1N24.TRIM</f>
        <v>17.652859960552188</v>
      </c>
      <c r="X21" cm="1">
        <f t="array" ref="X21">[1]!DI1N24.SEMES</f>
        <v>51.012658227847993</v>
      </c>
      <c r="Y21" t="str" cm="1">
        <f t="array" ref="Y21">[1]!DI1N24.VEN</f>
        <v>01/07/2024</v>
      </c>
      <c r="Z21">
        <f t="shared" ca="1" si="1"/>
        <v>682</v>
      </c>
      <c r="AA21" t="str" cm="1">
        <f t="array" ref="AA21">[1]!DI1N24.4</f>
        <v>299,396</v>
      </c>
      <c r="AB21" t="str" cm="1">
        <f t="array" ref="AB21">[1]!DI1N24.67</f>
        <v>11,984</v>
      </c>
      <c r="AC21" t="str" cm="1">
        <f t="array" ref="AC21">[1]!DI1N24.131</f>
        <v>12,024</v>
      </c>
      <c r="AD21" t="str" cm="1">
        <f t="array" ref="AD21">[1]!DI1N24.130</f>
        <v>11,967</v>
      </c>
    </row>
    <row r="22" spans="1:30" x14ac:dyDescent="0.25">
      <c r="A22" t="s">
        <v>45</v>
      </c>
      <c r="B22" t="str" cm="1">
        <f t="array" ref="B22">[1]!DI1V24.DAT</f>
        <v>19/11/2021</v>
      </c>
      <c r="C22" s="1">
        <f t="shared" ca="1" si="0"/>
        <v>44519</v>
      </c>
      <c r="D22" t="str" cm="1">
        <f t="array" ref="D22">[1]!DI1V24.HOR</f>
        <v>10:08:16</v>
      </c>
      <c r="E22" cm="1">
        <f t="array" ref="E22">[1]!DI1V24.ULT</f>
        <v>11.93</v>
      </c>
      <c r="F22" cm="1">
        <f t="array" ref="F22">[1]!DI1V24.ABE</f>
        <v>11.930000000000001</v>
      </c>
      <c r="G22" cm="1">
        <f t="array" ref="G22">[1]!DI1V24.MAX</f>
        <v>11.93</v>
      </c>
      <c r="H22" cm="1">
        <f t="array" ref="H22">[1]!DI1V24.MIN</f>
        <v>11.93</v>
      </c>
      <c r="I22" cm="1">
        <f t="array" ref="I22">[1]!DI1V24.FEC</f>
        <v>12.055000000000001</v>
      </c>
      <c r="J22" cm="1">
        <f t="array" ref="J22">[1]!DI1V24.VAR</f>
        <v>-1.0369141435089233</v>
      </c>
      <c r="K22" t="s">
        <v>56</v>
      </c>
      <c r="L22" cm="1">
        <f t="array" ref="L22">[1]!DI1V24.NEG</f>
        <v>11</v>
      </c>
      <c r="M22" cm="1">
        <f t="array" ref="M22">[1]!DI1V24.QTT</f>
        <v>90</v>
      </c>
      <c r="N22" cm="1">
        <f t="array" ref="N22">[1]!DI1V24.VOL</f>
        <v>6519302.0999999987</v>
      </c>
      <c r="O22" cm="1">
        <f t="array" ref="O22">[1]!DI1V24.AJU</f>
        <v>0</v>
      </c>
      <c r="P22" cm="1">
        <f t="array" ref="P22">[1]!DI1V24.AJA</f>
        <v>12.092000000000001</v>
      </c>
      <c r="Q22" cm="1">
        <f t="array" ref="Q22">[1]!DI1V24.SEM</f>
        <v>1.3593882752761117</v>
      </c>
      <c r="R22" cm="1">
        <f t="array" ref="R22">[1]!DI1V24.MES</f>
        <v>-0.66611157368860807</v>
      </c>
      <c r="S22" cm="1">
        <f t="array" ref="S22">[1]!DI1V24.3M</f>
        <v>22.484599589322375</v>
      </c>
      <c r="T22" cm="1">
        <f t="array" ref="T22">[1]!DI1V24.6M</f>
        <v>46.022031823745408</v>
      </c>
      <c r="U22" cm="1">
        <f t="array" ref="U22">[1]!DI1V24.12M</f>
        <v>80.757575757575736</v>
      </c>
      <c r="V22" cm="1">
        <f t="array" ref="V22">[1]!DI1V24.ANO</f>
        <v>116.51542649727764</v>
      </c>
      <c r="W22" cm="1">
        <f t="array" ref="W22">[1]!DI1V24.TRIM</f>
        <v>15.712900096993202</v>
      </c>
      <c r="X22" cm="1">
        <f t="array" ref="X22">[1]!DI1V24.SEMES</f>
        <v>49.49874686716791</v>
      </c>
      <c r="Y22" t="str" cm="1">
        <f t="array" ref="Y22">[1]!DI1V24.VEN</f>
        <v>01/10/2024</v>
      </c>
      <c r="Z22">
        <f t="shared" ca="1" si="1"/>
        <v>748</v>
      </c>
      <c r="AA22" t="str" cm="1">
        <f t="array" ref="AA22">[1]!DI1V24.4</f>
        <v>5,325</v>
      </c>
      <c r="AB22" t="str" cm="1">
        <f t="array" ref="AB22">[1]!DI1V24.67</f>
        <v>11,930</v>
      </c>
      <c r="AC22" t="str" cm="1">
        <f t="array" ref="AC22">[1]!DI1V24.131</f>
        <v>11,899</v>
      </c>
      <c r="AD22" t="str" cm="1">
        <f t="array" ref="AD22">[1]!DI1V24.130</f>
        <v>11,930</v>
      </c>
    </row>
    <row r="23" spans="1:30" x14ac:dyDescent="0.25">
      <c r="A23" t="s">
        <v>24</v>
      </c>
      <c r="B23" t="str" cm="1">
        <f t="array" ref="B23">[1]!DI1F25.DAT</f>
        <v>19/11/2021</v>
      </c>
      <c r="C23" s="1">
        <f t="shared" ca="1" si="0"/>
        <v>44519</v>
      </c>
      <c r="D23" t="str" cm="1">
        <f t="array" ref="D23">[1]!DI1F25.HOR</f>
        <v>11:05:41</v>
      </c>
      <c r="E23" cm="1">
        <f t="array" ref="E23">[1]!DI1F25.ULT</f>
        <v>11.88</v>
      </c>
      <c r="F23" cm="1">
        <f t="array" ref="F23">[1]!DI1F25.ABE</f>
        <v>12</v>
      </c>
      <c r="G23" cm="1">
        <f t="array" ref="G23">[1]!DI1F25.MAX</f>
        <v>12.02</v>
      </c>
      <c r="H23" cm="1">
        <f t="array" ref="H23">[1]!DI1F25.MIN</f>
        <v>11.870000000000001</v>
      </c>
      <c r="I23" cm="1">
        <f t="array" ref="I23">[1]!DI1F25.FEC</f>
        <v>12.090000000000002</v>
      </c>
      <c r="J23" cm="1">
        <f t="array" ref="J23">[1]!DI1F25.VAR</f>
        <v>-1.7369727047146455</v>
      </c>
      <c r="K23" t="s">
        <v>56</v>
      </c>
      <c r="L23" cm="1">
        <f t="array" ref="L23">[1]!DI1F25.NEG</f>
        <v>4420</v>
      </c>
      <c r="M23" cm="1">
        <f t="array" ref="M23">[1]!DI1F25.QTT</f>
        <v>64590</v>
      </c>
      <c r="N23" cm="1">
        <f t="array" ref="N23">[1]!DI1F25.VOL</f>
        <v>4547251942.4000025</v>
      </c>
      <c r="O23" cm="1">
        <f t="array" ref="O23">[1]!DI1F25.AJU</f>
        <v>0</v>
      </c>
      <c r="P23" cm="1">
        <f t="array" ref="P23">[1]!DI1F25.AJA</f>
        <v>12.09</v>
      </c>
      <c r="Q23" cm="1">
        <f t="array" ref="Q23">[1]!DI1F25.SEM</f>
        <v>1.1925042589437866</v>
      </c>
      <c r="R23" cm="1">
        <f t="array" ref="R23">[1]!DI1F25.MES</f>
        <v>-2.6229508196721332</v>
      </c>
      <c r="S23" cm="1">
        <f t="array" ref="S23">[1]!DI1F25.3M</f>
        <v>22.222222222222221</v>
      </c>
      <c r="T23" cm="1">
        <f t="array" ref="T23">[1]!DI1F25.6M</f>
        <v>42.446043165467643</v>
      </c>
      <c r="U23" cm="1">
        <f t="array" ref="U23">[1]!DI1F25.12M</f>
        <v>78.9156626506024</v>
      </c>
      <c r="V23" cm="1">
        <f t="array" ref="V23">[1]!DI1F25.ANO</f>
        <v>110.6382978723404</v>
      </c>
      <c r="W23" cm="1">
        <f t="array" ref="W23">[1]!DI1F25.TRIM</f>
        <v>15.564202334630345</v>
      </c>
      <c r="X23" cm="1">
        <f t="array" ref="X23">[1]!DI1F25.SEMES</f>
        <v>47.211895910780669</v>
      </c>
      <c r="Y23" t="str" cm="1">
        <f t="array" ref="Y23">[1]!DI1F25.VEN</f>
        <v>02/01/2025</v>
      </c>
      <c r="Z23">
        <f t="shared" ca="1" si="1"/>
        <v>815</v>
      </c>
      <c r="AA23" t="str" cm="1">
        <f t="array" ref="AA23">[1]!DI1F25.4</f>
        <v>5.355,711</v>
      </c>
      <c r="AB23" t="str" cm="1">
        <f t="array" ref="AB23">[1]!DI1F25.67</f>
        <v>11,943</v>
      </c>
      <c r="AC23" t="str" cm="1">
        <f t="array" ref="AC23">[1]!DI1F25.131</f>
        <v>11,984</v>
      </c>
      <c r="AD23" t="str" cm="1">
        <f t="array" ref="AD23">[1]!DI1F25.130</f>
        <v>11,923</v>
      </c>
    </row>
    <row r="24" spans="1:30" x14ac:dyDescent="0.25">
      <c r="A24" t="s">
        <v>140</v>
      </c>
      <c r="B24" t="str" cm="1">
        <f t="array" ref="B24">[1]!DI1J25.DAT</f>
        <v>19/11/2021</v>
      </c>
      <c r="C24" s="1">
        <f t="shared" ca="1" si="0"/>
        <v>44519</v>
      </c>
      <c r="D24" t="str" cm="1">
        <f t="array" ref="D24">[1]!DI1J25.HOR</f>
        <v>11:02:03</v>
      </c>
      <c r="E24" cm="1">
        <f t="array" ref="E24">[1]!DI1J25.ULT</f>
        <v>11.86</v>
      </c>
      <c r="F24" cm="1">
        <f t="array" ref="F24">[1]!DI1J25.ABE</f>
        <v>11.86</v>
      </c>
      <c r="G24" cm="1">
        <f t="array" ref="G24">[1]!DI1J25.MAX</f>
        <v>11.86</v>
      </c>
      <c r="H24" cm="1">
        <f t="array" ref="H24">[1]!DI1J25.MIN</f>
        <v>11.86</v>
      </c>
      <c r="I24" cm="1">
        <f t="array" ref="I24">[1]!DI1J25.FEC</f>
        <v>12.010000000000002</v>
      </c>
      <c r="J24" cm="1">
        <f t="array" ref="J24">[1]!DI1J25.VAR</f>
        <v>-1.2489592006661354</v>
      </c>
      <c r="K24" t="s">
        <v>56</v>
      </c>
      <c r="L24" cm="1">
        <f t="array" ref="L24">[1]!DI1J25.NEG</f>
        <v>4</v>
      </c>
      <c r="M24" cm="1">
        <f t="array" ref="M24">[1]!DI1J25.QTT</f>
        <v>100</v>
      </c>
      <c r="N24" cm="1">
        <f t="array" ref="N24">[1]!DI1J25.VOL</f>
        <v>6864227.9999999879</v>
      </c>
      <c r="O24" cm="1">
        <f t="array" ref="O24">[1]!DI1J25.AJU</f>
        <v>0</v>
      </c>
      <c r="P24" cm="1">
        <f t="array" ref="P24">[1]!DI1J25.AJA</f>
        <v>12.069000000000001</v>
      </c>
      <c r="Q24" cm="1">
        <f t="array" ref="Q24">[1]!DI1J25.SEM</f>
        <v>1.4542343883661091</v>
      </c>
      <c r="R24" cm="1">
        <f t="array" ref="R24">[1]!DI1J25.MES</f>
        <v>-3.2626427406199192</v>
      </c>
      <c r="S24" cm="1">
        <f t="array" ref="S24">[1]!DI1J25.3M</f>
        <v>21.516393442622924</v>
      </c>
      <c r="T24" cm="1">
        <f t="array" ref="T24">[1]!DI1J25.6M</f>
        <v>41.866028708133946</v>
      </c>
      <c r="U24" cm="1">
        <f t="array" ref="U24">[1]!DI1J25.12M</f>
        <v>72.886297376093282</v>
      </c>
      <c r="V24" cm="1">
        <f t="array" ref="V24">[1]!DI1J25.ANO</f>
        <v>105.54592720970535</v>
      </c>
      <c r="W24" cm="1">
        <f t="array" ref="W24">[1]!DI1J25.TRIM</f>
        <v>13.928914505283373</v>
      </c>
      <c r="X24" cm="1">
        <f t="array" ref="X24">[1]!DI1J25.SEMES</f>
        <v>49.18238993710689</v>
      </c>
      <c r="Y24" t="str" cm="1">
        <f t="array" ref="Y24">[1]!DI1J25.VEN</f>
        <v>01/04/2025</v>
      </c>
      <c r="Z24">
        <f t="shared" ca="1" si="1"/>
        <v>878</v>
      </c>
      <c r="AA24" t="str" cm="1">
        <f t="array" ref="AA24">[1]!DI1J25.4</f>
        <v>-3,276</v>
      </c>
      <c r="AB24" t="str" cm="1">
        <f t="array" ref="AB24">[1]!DI1J25.67</f>
        <v>11,860</v>
      </c>
      <c r="AC24" t="str" cm="1">
        <f t="array" ref="AC24">[1]!DI1J25.131</f>
        <v>11,896</v>
      </c>
      <c r="AD24" t="str" cm="1">
        <f t="array" ref="AD24">[1]!DI1J25.130</f>
        <v>11,988</v>
      </c>
    </row>
    <row r="25" spans="1:30" x14ac:dyDescent="0.25">
      <c r="A25" t="s">
        <v>41</v>
      </c>
      <c r="B25" t="str" cm="1">
        <f t="array" ref="B25">[1]!DI1N25.DAT</f>
        <v>19/11/2021</v>
      </c>
      <c r="C25" s="1">
        <f t="shared" ca="1" si="0"/>
        <v>44519</v>
      </c>
      <c r="D25" t="str" cm="1">
        <f t="array" ref="D25">[1]!DI1N25.HOR</f>
        <v>09:54:52</v>
      </c>
      <c r="E25" cm="1">
        <f t="array" ref="E25">[1]!DI1N25.ULT</f>
        <v>11.87</v>
      </c>
      <c r="F25" cm="1">
        <f t="array" ref="F25">[1]!DI1N25.ABE</f>
        <v>11.92</v>
      </c>
      <c r="G25" cm="1">
        <f t="array" ref="G25">[1]!DI1N25.MAX</f>
        <v>11.94</v>
      </c>
      <c r="H25" cm="1">
        <f t="array" ref="H25">[1]!DI1N25.MIN</f>
        <v>11.87</v>
      </c>
      <c r="I25" cm="1">
        <f t="array" ref="I25">[1]!DI1N25.FEC</f>
        <v>11.96</v>
      </c>
      <c r="J25" cm="1">
        <f t="array" ref="J25">[1]!DI1N25.VAR</f>
        <v>-0.75250836120403619</v>
      </c>
      <c r="K25" t="s">
        <v>56</v>
      </c>
      <c r="L25" cm="1">
        <f t="array" ref="L25">[1]!DI1N25.NEG</f>
        <v>39</v>
      </c>
      <c r="M25" cm="1">
        <f t="array" ref="M25">[1]!DI1N25.QTT</f>
        <v>365</v>
      </c>
      <c r="N25" cm="1">
        <f t="array" ref="N25">[1]!DI1N25.VOL</f>
        <v>24343701.650000002</v>
      </c>
      <c r="O25" cm="1">
        <f t="array" ref="O25">[1]!DI1N25.AJU</f>
        <v>0</v>
      </c>
      <c r="P25" cm="1">
        <f t="array" ref="P25">[1]!DI1N25.AJA</f>
        <v>11.99</v>
      </c>
      <c r="Q25" cm="1">
        <f t="array" ref="Q25">[1]!DI1N25.SEM</f>
        <v>1.8010291595197176</v>
      </c>
      <c r="R25" cm="1">
        <f t="array" ref="R25">[1]!DI1N25.MES</f>
        <v>-1.3300083125519693</v>
      </c>
      <c r="S25" cm="1">
        <f t="array" ref="S25">[1]!DI1N25.3M</f>
        <v>19.53675730110773</v>
      </c>
      <c r="T25" cm="1">
        <f t="array" ref="T25">[1]!DI1N25.6M</f>
        <v>40.973871733966739</v>
      </c>
      <c r="U25" cm="1">
        <f t="array" ref="U25">[1]!DI1N25.12M</f>
        <v>74.55882352941174</v>
      </c>
      <c r="V25" cm="1">
        <f t="array" ref="V25">[1]!DI1N25.ANO</f>
        <v>102.90598290598287</v>
      </c>
      <c r="W25" cm="1">
        <f t="array" ref="W25">[1]!DI1N25.TRIM</f>
        <v>14.024975984630153</v>
      </c>
      <c r="X25" cm="1">
        <f t="array" ref="X25">[1]!DI1N25.SEMES</f>
        <v>46.543209876543173</v>
      </c>
      <c r="Y25" t="str" cm="1">
        <f t="array" ref="Y25">[1]!DI1N25.VEN</f>
        <v>01/07/2025</v>
      </c>
      <c r="Z25">
        <f t="shared" ca="1" si="1"/>
        <v>943</v>
      </c>
      <c r="AA25" t="str" cm="1">
        <f t="array" ref="AA25">[1]!DI1N25.4</f>
        <v>42,255</v>
      </c>
      <c r="AB25" t="str" cm="1">
        <f t="array" ref="AB25">[1]!DI1N25.67</f>
        <v>11,900</v>
      </c>
      <c r="AC25" t="str" cm="1">
        <f t="array" ref="AC25">[1]!DI1N25.131</f>
        <v>11,861</v>
      </c>
      <c r="AD25" t="str" cm="1">
        <f t="array" ref="AD25">[1]!DI1N25.130</f>
        <v>11,916</v>
      </c>
    </row>
    <row r="26" spans="1:30" x14ac:dyDescent="0.25">
      <c r="A26" t="s">
        <v>50</v>
      </c>
      <c r="B26" t="str" cm="1">
        <f t="array" ref="B26">[1]!DI1V25.DAT</f>
        <v>18/11/2021</v>
      </c>
      <c r="C26" s="1">
        <f t="shared" ca="1" si="0"/>
        <v>44519</v>
      </c>
      <c r="D26" t="str" cm="1">
        <f t="array" ref="D26">[1]!DI1V25.HOR</f>
        <v>15:35:36</v>
      </c>
      <c r="E26" cm="1">
        <f t="array" ref="E26">[1]!DI1V25.ULT</f>
        <v>11.95</v>
      </c>
      <c r="F26" cm="1">
        <f t="array" ref="F26">[1]!DI1V25.ABE</f>
        <v>11.92</v>
      </c>
      <c r="G26" cm="1">
        <f t="array" ref="G26">[1]!DI1V25.MAX</f>
        <v>11.96</v>
      </c>
      <c r="H26" cm="1">
        <f t="array" ref="H26">[1]!DI1V25.MIN</f>
        <v>11.9</v>
      </c>
      <c r="I26" cm="1">
        <f t="array" ref="I26">[1]!DI1V25.FEC</f>
        <v>11.81</v>
      </c>
      <c r="J26" cm="1">
        <f t="array" ref="J26">[1]!DI1V25.VAR</f>
        <v>1.1854360711261762</v>
      </c>
      <c r="K26" t="s">
        <v>56</v>
      </c>
      <c r="L26" cm="1">
        <f t="array" ref="L26">[1]!DI1V25.NEG</f>
        <v>19</v>
      </c>
      <c r="M26" cm="1">
        <f t="array" ref="M26">[1]!DI1V25.QTT</f>
        <v>190</v>
      </c>
      <c r="N26" cm="1">
        <f t="array" ref="N26">[1]!DI1V25.VOL</f>
        <v>12289888.050000001</v>
      </c>
      <c r="O26" cm="1">
        <f t="array" ref="O26">[1]!DI1V25.AJU</f>
        <v>12.015000000000001</v>
      </c>
      <c r="P26" cm="1">
        <f t="array" ref="P26">[1]!DI1V25.AJA</f>
        <v>0</v>
      </c>
      <c r="Q26" cm="1">
        <f t="array" ref="Q26">[1]!DI1V25.SEM</f>
        <v>2.6632302405498169</v>
      </c>
      <c r="R26" cm="1">
        <f t="array" ref="R26">[1]!DI1V25.MES</f>
        <v>-2.4489795918367547</v>
      </c>
      <c r="S26" cm="1">
        <f t="array" ref="S26">[1]!DI1V25.3M</f>
        <v>20.100502512562795</v>
      </c>
      <c r="T26" cm="1">
        <f t="array" ref="T26">[1]!DI1V25.6M</f>
        <v>41.420118343195242</v>
      </c>
      <c r="U26" cm="1">
        <f t="array" ref="U26">[1]!DI1V25.12M</f>
        <v>70.227920227920208</v>
      </c>
      <c r="V26" cm="1">
        <f t="array" ref="V26">[1]!DI1V25.ANO</f>
        <v>99.832775919732413</v>
      </c>
      <c r="W26" cm="1">
        <f t="array" ref="W26">[1]!DI1V25.TRIM</f>
        <v>13.701236917221671</v>
      </c>
      <c r="X26" cm="1">
        <f t="array" ref="X26">[1]!DI1V25.SEMES</f>
        <v>46.805896805896786</v>
      </c>
      <c r="Y26" t="str" cm="1">
        <f t="array" ref="Y26">[1]!DI1V25.VEN</f>
        <v>01/10/2025</v>
      </c>
      <c r="Z26">
        <f t="shared" ca="1" si="1"/>
        <v>1009</v>
      </c>
      <c r="AA26" t="str" cm="1">
        <f t="array" ref="AA26">[1]!DI1V25.4</f>
        <v>5,287</v>
      </c>
      <c r="AB26" t="str" cm="1">
        <f t="array" ref="AB26">[1]!DI1V25.67</f>
        <v>11,933</v>
      </c>
      <c r="AC26" t="str" cm="1">
        <f t="array" ref="AC26">[1]!DI1V25.131</f>
        <v>11,855</v>
      </c>
      <c r="AD26" t="str" cm="1">
        <f t="array" ref="AD26">[1]!DI1V25.130</f>
        <v>11,828</v>
      </c>
    </row>
    <row r="27" spans="1:30" x14ac:dyDescent="0.25">
      <c r="A27" t="s">
        <v>46</v>
      </c>
      <c r="B27" t="str" cm="1">
        <f t="array" ref="B27">[1]!DI1F26.DAT</f>
        <v>19/11/2021</v>
      </c>
      <c r="C27" s="1">
        <f t="shared" ca="1" si="0"/>
        <v>44519</v>
      </c>
      <c r="D27" t="str" cm="1">
        <f t="array" ref="D27">[1]!DI1F26.HOR</f>
        <v>11:02:03</v>
      </c>
      <c r="E27" cm="1">
        <f t="array" ref="E27">[1]!DI1F26.ULT</f>
        <v>11.790000000000001</v>
      </c>
      <c r="F27" cm="1">
        <f t="array" ref="F27">[1]!DI1F26.ABE</f>
        <v>11.92</v>
      </c>
      <c r="G27" cm="1">
        <f t="array" ref="G27">[1]!DI1F26.MAX</f>
        <v>11.92</v>
      </c>
      <c r="H27" cm="1">
        <f t="array" ref="H27">[1]!DI1F26.MIN</f>
        <v>11.780000000000001</v>
      </c>
      <c r="I27" cm="1">
        <f t="array" ref="I27">[1]!DI1F26.FEC</f>
        <v>11.98</v>
      </c>
      <c r="J27" cm="1">
        <f t="array" ref="J27">[1]!DI1F26.VAR</f>
        <v>-1.5859766277128529</v>
      </c>
      <c r="K27" t="s">
        <v>56</v>
      </c>
      <c r="L27" cm="1">
        <f t="array" ref="L27">[1]!DI1F26.NEG</f>
        <v>231</v>
      </c>
      <c r="M27" cm="1">
        <f t="array" ref="M27">[1]!DI1F26.QTT</f>
        <v>2000</v>
      </c>
      <c r="N27" cm="1">
        <f t="array" ref="N27">[1]!DI1F26.VOL</f>
        <v>126219228.64999998</v>
      </c>
      <c r="O27" cm="1">
        <f t="array" ref="O27">[1]!DI1F26.AJU</f>
        <v>0</v>
      </c>
      <c r="P27" cm="1">
        <f t="array" ref="P27">[1]!DI1F26.AJA</f>
        <v>11.98</v>
      </c>
      <c r="Q27" cm="1">
        <f t="array" ref="Q27">[1]!DI1F26.SEM</f>
        <v>1.5503875968992222</v>
      </c>
      <c r="R27" cm="1">
        <f t="array" ref="R27">[1]!DI1F26.MES</f>
        <v>-3.201970443349758</v>
      </c>
      <c r="S27" cm="1">
        <f t="array" ref="S27">[1]!DI1F26.3M</f>
        <v>18.611670020120719</v>
      </c>
      <c r="T27" cm="1">
        <f t="array" ref="T27">[1]!DI1F26.6M</f>
        <v>36.458333333333336</v>
      </c>
      <c r="U27" cm="1">
        <f t="array" ref="U27">[1]!DI1F26.12M</f>
        <v>66.52542372881355</v>
      </c>
      <c r="V27" cm="1">
        <f t="array" ref="V27">[1]!DI1F26.ANO</f>
        <v>94.876033057851231</v>
      </c>
      <c r="W27" cm="1">
        <f t="array" ref="W27">[1]!DI1F26.TRIM</f>
        <v>12.392755004766451</v>
      </c>
      <c r="X27" cm="1">
        <f t="array" ref="X27">[1]!DI1F26.SEMES</f>
        <v>42.563482466747267</v>
      </c>
      <c r="Y27" t="str" cm="1">
        <f t="array" ref="Y27">[1]!DI1F26.VEN</f>
        <v>02/01/2026</v>
      </c>
      <c r="Z27">
        <f t="shared" ca="1" si="1"/>
        <v>1076</v>
      </c>
      <c r="AA27" t="str" cm="1">
        <f t="array" ref="AA27">[1]!DI1F26.4</f>
        <v>373,971</v>
      </c>
      <c r="AB27" t="str" cm="1">
        <f t="array" ref="AB27">[1]!DI1F26.67</f>
        <v>11,853</v>
      </c>
      <c r="AC27" t="str" cm="1">
        <f t="array" ref="AC27">[1]!DI1F26.131</f>
        <v>11,836</v>
      </c>
      <c r="AD27" t="str" cm="1">
        <f t="array" ref="AD27">[1]!DI1F26.130</f>
        <v>11,812</v>
      </c>
    </row>
    <row r="28" spans="1:30" x14ac:dyDescent="0.25">
      <c r="A28" t="s">
        <v>141</v>
      </c>
      <c r="B28" t="str" cm="1">
        <f t="array" ref="B28">[1]!DI1J26.DAT</f>
        <v>16/11/2021</v>
      </c>
      <c r="C28" s="1">
        <f t="shared" ca="1" si="0"/>
        <v>44519</v>
      </c>
      <c r="D28" t="str" cm="1">
        <f t="array" ref="D28">[1]!DI1J26.HOR</f>
        <v>14:21:12</v>
      </c>
      <c r="E28" cm="1">
        <f t="array" ref="E28">[1]!DI1J26.ULT</f>
        <v>11.75</v>
      </c>
      <c r="F28" cm="1">
        <f t="array" ref="F28">[1]!DI1J26.ABE</f>
        <v>11.61</v>
      </c>
      <c r="G28" cm="1">
        <f t="array" ref="G28">[1]!DI1J26.MAX</f>
        <v>11.77</v>
      </c>
      <c r="H28" cm="1">
        <f t="array" ref="H28">[1]!DI1J26.MIN</f>
        <v>11.61</v>
      </c>
      <c r="I28" cm="1">
        <f t="array" ref="I28">[1]!DI1J26.FEC</f>
        <v>11.65</v>
      </c>
      <c r="J28" cm="1">
        <f t="array" ref="J28">[1]!DI1J26.VAR</f>
        <v>0.85836909871245837</v>
      </c>
      <c r="K28" t="s">
        <v>56</v>
      </c>
      <c r="L28" cm="1">
        <f t="array" ref="L28">[1]!DI1J26.NEG</f>
        <v>4</v>
      </c>
      <c r="M28" cm="1">
        <f t="array" ref="M28">[1]!DI1J26.QTT</f>
        <v>25</v>
      </c>
      <c r="N28" cm="1">
        <f t="array" ref="N28">[1]!DI1J26.VOL</f>
        <v>1541008.2</v>
      </c>
      <c r="O28" cm="1">
        <f t="array" ref="O28">[1]!DI1J26.AJU</f>
        <v>11.760999999999999</v>
      </c>
      <c r="P28" cm="1">
        <f t="array" ref="P28">[1]!DI1J26.AJA</f>
        <v>0</v>
      </c>
      <c r="Q28" cm="1">
        <f t="array" ref="Q28">[1]!DI1J26.SEM</f>
        <v>0.85836909871244327</v>
      </c>
      <c r="R28" cm="1">
        <f t="array" ref="R28">[1]!DI1J26.MES</f>
        <v>-4.3159609120521258</v>
      </c>
      <c r="S28" cm="1">
        <f t="array" ref="S28">[1]!DI1J26.3M</f>
        <v>25.266524520255849</v>
      </c>
      <c r="T28" cm="1">
        <f t="array" ref="T28">[1]!DI1J26.6M</f>
        <v>36.152954808806477</v>
      </c>
      <c r="U28" cm="1">
        <f t="array" ref="U28">[1]!DI1J26.12M</f>
        <v>36.46922183507548</v>
      </c>
      <c r="V28" cm="1">
        <f t="array" ref="V28">[1]!DI1J26.ANO</f>
        <v>36.46922183507548</v>
      </c>
      <c r="W28" cm="1">
        <f t="array" ref="W28">[1]!DI1J26.TRIM</f>
        <v>11.904761904761903</v>
      </c>
      <c r="X28" cm="1">
        <f t="array" ref="X28">[1]!DI1J26.SEMES</f>
        <v>42.944038929440374</v>
      </c>
      <c r="Y28" t="str" cm="1">
        <f t="array" ref="Y28">[1]!DI1J26.VEN</f>
        <v>01/04/2026</v>
      </c>
      <c r="Z28">
        <f t="shared" ca="1" si="1"/>
        <v>1139</v>
      </c>
      <c r="AA28" t="str" cm="1">
        <f t="array" ref="AA28">[1]!DI1J26.4</f>
        <v>11,705</v>
      </c>
      <c r="AB28" t="str" cm="1">
        <f t="array" ref="AB28">[1]!DI1J26.67</f>
        <v>11,685</v>
      </c>
      <c r="AC28" t="str" cm="1">
        <f t="array" ref="AC28">[1]!DI1J26.131</f>
        <v>11,764</v>
      </c>
      <c r="AD28" t="str" cm="1">
        <f t="array" ref="AD28">[1]!DI1J26.130</f>
        <v>11,710</v>
      </c>
    </row>
    <row r="29" spans="1:30" x14ac:dyDescent="0.25">
      <c r="A29" t="s">
        <v>34</v>
      </c>
      <c r="B29" t="str" cm="1">
        <f t="array" ref="B29">[1]!DI1N26.DAT</f>
        <v>18/11/2021</v>
      </c>
      <c r="C29" s="1">
        <f t="shared" ca="1" si="0"/>
        <v>44519</v>
      </c>
      <c r="D29" t="str" cm="1">
        <f t="array" ref="D29">[1]!DI1N26.HOR</f>
        <v>15:58:51</v>
      </c>
      <c r="E29" cm="1">
        <f t="array" ref="E29">[1]!DI1N26.ULT</f>
        <v>11.92</v>
      </c>
      <c r="F29" cm="1">
        <f t="array" ref="F29">[1]!DI1N26.ABE</f>
        <v>11.85</v>
      </c>
      <c r="G29" cm="1">
        <f t="array" ref="G29">[1]!DI1N26.MAX</f>
        <v>11.92</v>
      </c>
      <c r="H29" cm="1">
        <f t="array" ref="H29">[1]!DI1N26.MIN</f>
        <v>11.85</v>
      </c>
      <c r="I29" cm="1">
        <f t="array" ref="I29">[1]!DI1N26.FEC</f>
        <v>11.850000000000001</v>
      </c>
      <c r="J29" cm="1">
        <f t="array" ref="J29">[1]!DI1N26.VAR</f>
        <v>0.59071729957807406</v>
      </c>
      <c r="K29" t="s">
        <v>56</v>
      </c>
      <c r="L29" cm="1">
        <f t="array" ref="L29">[1]!DI1N26.NEG</f>
        <v>7</v>
      </c>
      <c r="M29" cm="1">
        <f t="array" ref="M29">[1]!DI1N26.QTT</f>
        <v>635</v>
      </c>
      <c r="N29" cm="1">
        <f t="array" ref="N29">[1]!DI1N26.VOL</f>
        <v>37896659.100000001</v>
      </c>
      <c r="O29" cm="1">
        <f t="array" ref="O29">[1]!DI1N26.AJU</f>
        <v>11.94</v>
      </c>
      <c r="P29" cm="1">
        <f t="array" ref="P29">[1]!DI1N26.AJA</f>
        <v>11.865</v>
      </c>
      <c r="Q29" cm="1">
        <f t="array" ref="Q29">[1]!DI1N26.SEM</f>
        <v>2.5817555938037771</v>
      </c>
      <c r="R29" cm="1">
        <f t="array" ref="R29">[1]!DI1N26.MES</f>
        <v>-0.83194675540766561</v>
      </c>
      <c r="S29" cm="1">
        <f t="array" ref="S29">[1]!DI1N26.3M</f>
        <v>18.725099601593616</v>
      </c>
      <c r="T29" cm="1">
        <f t="array" ref="T29">[1]!DI1N26.6M</f>
        <v>37.485582468281429</v>
      </c>
      <c r="U29" cm="1">
        <f t="array" ref="U29">[1]!DI1N26.12M</f>
        <v>62.61937244201907</v>
      </c>
      <c r="V29" cm="1">
        <f t="array" ref="V29">[1]!DI1N26.ANO</f>
        <v>91.332263242375589</v>
      </c>
      <c r="W29" cm="1">
        <f t="array" ref="W29">[1]!DI1N26.TRIM</f>
        <v>11.924882629107977</v>
      </c>
      <c r="X29" cm="1">
        <f t="array" ref="X29">[1]!DI1N26.SEMES</f>
        <v>42.243436754176592</v>
      </c>
      <c r="Y29" t="str" cm="1">
        <f t="array" ref="Y29">[1]!DI1N26.VEN</f>
        <v>01/07/2026</v>
      </c>
      <c r="Z29">
        <f t="shared" ca="1" si="1"/>
        <v>1204</v>
      </c>
      <c r="AA29" t="str" cm="1">
        <f t="array" ref="AA29">[1]!DI1N26.4</f>
        <v>-2,700</v>
      </c>
      <c r="AB29" t="str" cm="1">
        <f t="array" ref="AB29">[1]!DI1N26.67</f>
        <v>11,885</v>
      </c>
      <c r="AC29" t="str" cm="1">
        <f t="array" ref="AC29">[1]!DI1N26.131</f>
        <v>11,731</v>
      </c>
      <c r="AD29" t="str" cm="1">
        <f t="array" ref="AD29">[1]!DI1N26.130</f>
        <v>11,835</v>
      </c>
    </row>
    <row r="30" spans="1:30" x14ac:dyDescent="0.25">
      <c r="A30" t="s">
        <v>60</v>
      </c>
      <c r="B30" t="str" cm="1">
        <f t="array" ref="B30">[1]!DI1V26.DAT</f>
        <v>18/11/2021</v>
      </c>
      <c r="C30" s="1">
        <f t="shared" ca="1" si="0"/>
        <v>44519</v>
      </c>
      <c r="D30" t="str" cm="1">
        <f t="array" ref="D30">[1]!DI1V26.HOR</f>
        <v>10:12:39</v>
      </c>
      <c r="E30" cm="1">
        <f t="array" ref="E30">[1]!DI1V26.ULT</f>
        <v>11.87</v>
      </c>
      <c r="F30" cm="1">
        <f t="array" ref="F30">[1]!DI1V26.ABE</f>
        <v>11.87</v>
      </c>
      <c r="G30" cm="1">
        <f t="array" ref="G30">[1]!DI1V26.MAX</f>
        <v>11.87</v>
      </c>
      <c r="H30" cm="1">
        <f t="array" ref="H30">[1]!DI1V26.MIN</f>
        <v>11.87</v>
      </c>
      <c r="I30" cm="1">
        <f t="array" ref="I30">[1]!DI1V26.FEC</f>
        <v>11.81</v>
      </c>
      <c r="J30" cm="1">
        <f t="array" ref="J30">[1]!DI1V26.VAR</f>
        <v>0.5080440304826368</v>
      </c>
      <c r="K30" t="s">
        <v>56</v>
      </c>
      <c r="L30" cm="1">
        <f t="array" ref="L30">[1]!DI1V26.NEG</f>
        <v>1</v>
      </c>
      <c r="M30" cm="1">
        <f t="array" ref="M30">[1]!DI1V26.QTT</f>
        <v>10</v>
      </c>
      <c r="N30" cm="1">
        <f t="array" ref="N30">[1]!DI1V26.VOL</f>
        <v>579434.4</v>
      </c>
      <c r="O30" cm="1">
        <f t="array" ref="O30">[1]!DI1V26.AJU</f>
        <v>11.967000000000001</v>
      </c>
      <c r="P30" cm="1">
        <f t="array" ref="P30">[1]!DI1V26.AJA</f>
        <v>0</v>
      </c>
      <c r="Q30" cm="1">
        <f t="array" ref="Q30">[1]!DI1V26.SEM</f>
        <v>1.9759450171821191</v>
      </c>
      <c r="R30" cm="1">
        <f t="array" ref="R30">[1]!DI1V26.MES</f>
        <v>0.16877637130799827</v>
      </c>
      <c r="S30" cm="1">
        <f t="array" ref="S30">[1]!DI1V26.3M</f>
        <v>13.806327900287608</v>
      </c>
      <c r="T30" cm="1">
        <f t="array" ref="T30">[1]!DI1V26.6M</f>
        <v>13.806327900287608</v>
      </c>
      <c r="U30" cm="1">
        <f t="array" ref="U30">[1]!DI1V26.12M</f>
        <v>13.806327900287608</v>
      </c>
      <c r="V30" cm="1">
        <f t="array" ref="V30">[1]!DI1V26.ANO</f>
        <v>13.806327900287608</v>
      </c>
      <c r="W30" cm="1">
        <f t="array" ref="W30">[1]!DI1V26.TRIM</f>
        <v>13.806327900287608</v>
      </c>
      <c r="X30" cm="1">
        <f t="array" ref="X30">[1]!DI1V26.SEMES</f>
        <v>13.806327900287608</v>
      </c>
      <c r="Y30" t="str" cm="1">
        <f t="array" ref="Y30">[1]!DI1V26.VEN</f>
        <v>01/10/2026</v>
      </c>
      <c r="Z30">
        <f t="shared" ca="1" si="1"/>
        <v>1270</v>
      </c>
      <c r="AA30" t="str" cm="1">
        <f t="array" ref="AA30">[1]!DI1V26.4</f>
        <v>-0,845</v>
      </c>
      <c r="AB30" t="str" cm="1">
        <f t="array" ref="AB30">[1]!DI1V26.67</f>
        <v>11,870</v>
      </c>
      <c r="AC30" t="str" cm="1">
        <f t="array" ref="AC30">[1]!DI1V26.131</f>
        <v>11,843</v>
      </c>
      <c r="AD30" t="str" cm="1">
        <f t="array" ref="AD30">[1]!DI1V26.130</f>
        <v>11,769</v>
      </c>
    </row>
    <row r="31" spans="1:30" x14ac:dyDescent="0.25">
      <c r="A31" t="s">
        <v>25</v>
      </c>
      <c r="B31" t="str" cm="1">
        <f t="array" ref="B31">[1]!DI1F27.DAT</f>
        <v>19/11/2021</v>
      </c>
      <c r="C31" s="1">
        <f t="shared" ca="1" si="0"/>
        <v>44519</v>
      </c>
      <c r="D31" t="str" cm="1">
        <f t="array" ref="D31">[1]!DI1F27.HOR</f>
        <v>11:05:54</v>
      </c>
      <c r="E31" cm="1">
        <f t="array" ref="E31">[1]!DI1F27.ULT</f>
        <v>11.780000000000001</v>
      </c>
      <c r="F31" cm="1">
        <f t="array" ref="F31">[1]!DI1F27.ABE</f>
        <v>11.87</v>
      </c>
      <c r="G31" cm="1">
        <f t="array" ref="G31">[1]!DI1F27.MAX</f>
        <v>11.93</v>
      </c>
      <c r="H31" cm="1">
        <f t="array" ref="H31">[1]!DI1F27.MIN</f>
        <v>11.780000000000001</v>
      </c>
      <c r="I31" cm="1">
        <f t="array" ref="I31">[1]!DI1F27.FEC</f>
        <v>11.96</v>
      </c>
      <c r="J31" cm="1">
        <f t="array" ref="J31">[1]!DI1F27.VAR</f>
        <v>-1.5050167224080298</v>
      </c>
      <c r="K31" t="s">
        <v>56</v>
      </c>
      <c r="L31" cm="1">
        <f t="array" ref="L31">[1]!DI1F27.NEG</f>
        <v>2552</v>
      </c>
      <c r="M31" cm="1">
        <f t="array" ref="M31">[1]!DI1F27.QTT</f>
        <v>24780</v>
      </c>
      <c r="N31" cm="1">
        <f t="array" ref="N31">[1]!DI1F27.VOL</f>
        <v>1399586922.5499995</v>
      </c>
      <c r="O31" cm="1">
        <f t="array" ref="O31">[1]!DI1F27.AJU</f>
        <v>0</v>
      </c>
      <c r="P31" cm="1">
        <f t="array" ref="P31">[1]!DI1F27.AJA</f>
        <v>11.96</v>
      </c>
      <c r="Q31" cm="1">
        <f t="array" ref="Q31">[1]!DI1F27.SEM</f>
        <v>1.2027491408934756</v>
      </c>
      <c r="R31" cm="1">
        <f t="array" ref="R31">[1]!DI1F27.MES</f>
        <v>-3.9151712887438856</v>
      </c>
      <c r="S31" cm="1">
        <f t="array" ref="S31">[1]!DI1F27.3M</f>
        <v>15.830875122910513</v>
      </c>
      <c r="T31" cm="1">
        <f t="array" ref="T31">[1]!DI1F27.6M</f>
        <v>32.062780269058308</v>
      </c>
      <c r="U31" cm="1">
        <f t="array" ref="U31">[1]!DI1F27.12M</f>
        <v>58.760107816711596</v>
      </c>
      <c r="V31" cm="1">
        <f t="array" ref="V31">[1]!DI1F27.ANO</f>
        <v>83.775351014040581</v>
      </c>
      <c r="W31" cm="1">
        <f t="array" ref="W31">[1]!DI1F27.TRIM</f>
        <v>10.196445275958837</v>
      </c>
      <c r="X31" cm="1">
        <f t="array" ref="X31">[1]!DI1F27.SEMES</f>
        <v>38.751472320376919</v>
      </c>
      <c r="Y31" t="str" cm="1">
        <f t="array" ref="Y31">[1]!DI1F27.VEN</f>
        <v>04/01/2027</v>
      </c>
      <c r="Z31">
        <f t="shared" ca="1" si="1"/>
        <v>1337</v>
      </c>
      <c r="AA31" t="str" cm="1">
        <f t="array" ref="AA31">[1]!DI1F27.4</f>
        <v>1.009,229</v>
      </c>
      <c r="AB31" t="str" cm="1">
        <f t="array" ref="AB31">[1]!DI1F27.67</f>
        <v>11,840</v>
      </c>
      <c r="AC31" t="str" cm="1">
        <f t="array" ref="AC31">[1]!DI1F27.131</f>
        <v>11,888</v>
      </c>
      <c r="AD31" t="str" cm="1">
        <f t="array" ref="AD31">[1]!DI1F27.130</f>
        <v>11,825</v>
      </c>
    </row>
    <row r="32" spans="1:30" x14ac:dyDescent="0.25">
      <c r="A32" t="s">
        <v>29</v>
      </c>
      <c r="B32" t="str" cm="1">
        <f t="array" ref="B32">[1]!DI1F28.DAT</f>
        <v>19/11/2021</v>
      </c>
      <c r="C32" s="1">
        <f t="shared" ca="1" si="0"/>
        <v>44519</v>
      </c>
      <c r="D32" t="str" cm="1">
        <f t="array" ref="D32">[1]!DI1F28.HOR</f>
        <v>10:33:48</v>
      </c>
      <c r="E32" cm="1">
        <f t="array" ref="E32">[1]!DI1F28.ULT</f>
        <v>11.780000000000001</v>
      </c>
      <c r="F32" cm="1">
        <f t="array" ref="F32">[1]!DI1F28.ABE</f>
        <v>11.83</v>
      </c>
      <c r="G32" cm="1">
        <f t="array" ref="G32">[1]!DI1F28.MAX</f>
        <v>11.83</v>
      </c>
      <c r="H32" cm="1">
        <f t="array" ref="H32">[1]!DI1F28.MIN</f>
        <v>11.760000000000002</v>
      </c>
      <c r="I32" cm="1">
        <f t="array" ref="I32">[1]!DI1F28.FEC</f>
        <v>11.9</v>
      </c>
      <c r="J32" cm="1">
        <f t="array" ref="J32">[1]!DI1F28.VAR</f>
        <v>-1.0084033613445342</v>
      </c>
      <c r="K32" t="s">
        <v>56</v>
      </c>
      <c r="L32" cm="1">
        <f t="array" ref="L32">[1]!DI1F28.NEG</f>
        <v>26</v>
      </c>
      <c r="M32" cm="1">
        <f t="array" ref="M32">[1]!DI1F28.QTT</f>
        <v>470</v>
      </c>
      <c r="N32" cm="1">
        <f t="array" ref="N32">[1]!DI1F28.VOL</f>
        <v>23755405.400000002</v>
      </c>
      <c r="O32" cm="1">
        <f t="array" ref="O32">[1]!DI1F28.AJU</f>
        <v>0</v>
      </c>
      <c r="P32" cm="1">
        <f t="array" ref="P32">[1]!DI1F28.AJA</f>
        <v>11.9</v>
      </c>
      <c r="Q32" cm="1">
        <f t="array" ref="Q32">[1]!DI1F28.SEM</f>
        <v>1.115879828326187</v>
      </c>
      <c r="R32" cm="1">
        <f t="array" ref="R32">[1]!DI1F28.MES</f>
        <v>-2.8052805280528039</v>
      </c>
      <c r="S32" cm="1">
        <f t="array" ref="S32">[1]!DI1F28.3M</f>
        <v>13.596914175506269</v>
      </c>
      <c r="T32" cm="1">
        <f t="array" ref="T32">[1]!DI1F28.6M</f>
        <v>28.74316939890711</v>
      </c>
      <c r="U32" cm="1">
        <f t="array" ref="U32">[1]!DI1F28.12M</f>
        <v>52</v>
      </c>
      <c r="V32" cm="1">
        <f t="array" ref="V32">[1]!DI1F28.ANO</f>
        <v>76.876876876876892</v>
      </c>
      <c r="W32" cm="1">
        <f t="array" ref="W32">[1]!DI1F28.TRIM</f>
        <v>8.872458410351209</v>
      </c>
      <c r="X32" cm="1">
        <f t="array" ref="X32">[1]!DI1F28.SEMES</f>
        <v>35.714285714285701</v>
      </c>
      <c r="Y32" t="str" cm="1">
        <f t="array" ref="Y32">[1]!DI1F28.VEN</f>
        <v>03/01/2028</v>
      </c>
      <c r="Z32">
        <f t="shared" ca="1" si="1"/>
        <v>1597</v>
      </c>
      <c r="AA32" t="str" cm="1">
        <f t="array" ref="AA32">[1]!DI1F28.4</f>
        <v>-1,490</v>
      </c>
      <c r="AB32" t="str" cm="1">
        <f t="array" ref="AB32">[1]!DI1F28.67</f>
        <v>11,800</v>
      </c>
      <c r="AC32" t="str" cm="1">
        <f t="array" ref="AC32">[1]!DI1F28.131</f>
        <v>11,824</v>
      </c>
      <c r="AD32" t="str" cm="1">
        <f t="array" ref="AD32">[1]!DI1F28.130</f>
        <v>11,838</v>
      </c>
    </row>
    <row r="33" spans="1:30" x14ac:dyDescent="0.25">
      <c r="A33" t="s">
        <v>38</v>
      </c>
      <c r="B33" t="str" cm="1">
        <f t="array" ref="B33">[1]!DI1F29.DAT</f>
        <v>19/11/2021</v>
      </c>
      <c r="C33" s="1">
        <f t="shared" ca="1" si="0"/>
        <v>44519</v>
      </c>
      <c r="D33" t="str" cm="1">
        <f t="array" ref="D33">[1]!DI1F29.HOR</f>
        <v>11:05:12</v>
      </c>
      <c r="E33" cm="1">
        <f t="array" ref="E33">[1]!DI1F29.ULT</f>
        <v>11.77</v>
      </c>
      <c r="F33" cm="1">
        <f t="array" ref="F33">[1]!DI1F29.ABE</f>
        <v>11.87</v>
      </c>
      <c r="G33" cm="1">
        <f t="array" ref="G33">[1]!DI1F29.MAX</f>
        <v>11.89</v>
      </c>
      <c r="H33" cm="1">
        <f t="array" ref="H33">[1]!DI1F29.MIN</f>
        <v>11.76</v>
      </c>
      <c r="I33" cm="1">
        <f t="array" ref="I33">[1]!DI1F29.FEC</f>
        <v>11.930000000000001</v>
      </c>
      <c r="J33" cm="1">
        <f t="array" ref="J33">[1]!DI1F29.VAR</f>
        <v>-1.3411567476949102</v>
      </c>
      <c r="K33" t="s">
        <v>56</v>
      </c>
      <c r="L33" cm="1">
        <f t="array" ref="L33">[1]!DI1F29.NEG</f>
        <v>763</v>
      </c>
      <c r="M33" cm="1">
        <f t="array" ref="M33">[1]!DI1F29.QTT</f>
        <v>5370</v>
      </c>
      <c r="N33" cm="1">
        <f t="array" ref="N33">[1]!DI1F29.VOL</f>
        <v>243405115.40000045</v>
      </c>
      <c r="O33" cm="1">
        <f t="array" ref="O33">[1]!DI1F29.AJU</f>
        <v>0</v>
      </c>
      <c r="P33" cm="1">
        <f t="array" ref="P33">[1]!DI1F29.AJA</f>
        <v>11.93</v>
      </c>
      <c r="Q33" cm="1">
        <f t="array" ref="Q33">[1]!DI1F29.SEM</f>
        <v>0.94339622641508947</v>
      </c>
      <c r="R33" cm="1">
        <f t="array" ref="R33">[1]!DI1F29.MES</f>
        <v>-4.0749796251018884</v>
      </c>
      <c r="S33" cm="1">
        <f t="array" ref="S33">[1]!DI1F29.3M</f>
        <v>12.416427889207247</v>
      </c>
      <c r="T33" cm="1">
        <f t="array" ref="T33">[1]!DI1F29.6M</f>
        <v>27.243243243243239</v>
      </c>
      <c r="U33" cm="1">
        <f t="array" ref="U33">[1]!DI1F29.12M</f>
        <v>49.745547073791336</v>
      </c>
      <c r="V33" cm="1">
        <f t="array" ref="V33">[1]!DI1F29.ANO</f>
        <v>71.324599708879148</v>
      </c>
      <c r="W33" cm="1">
        <f t="array" ref="W33">[1]!DI1F29.TRIM</f>
        <v>7.5868372943327076</v>
      </c>
      <c r="X33" cm="1">
        <f t="array" ref="X33">[1]!DI1F29.SEMES</f>
        <v>34.054669703872413</v>
      </c>
      <c r="Y33" t="str" cm="1">
        <f t="array" ref="Y33">[1]!DI1F29.VEN</f>
        <v>02/01/2029</v>
      </c>
      <c r="Z33">
        <f t="shared" ca="1" si="1"/>
        <v>1858</v>
      </c>
      <c r="AA33" t="str" cm="1">
        <f t="array" ref="AA33">[1]!DI1F29.4</f>
        <v>-116,168</v>
      </c>
      <c r="AB33" t="str" cm="1">
        <f t="array" ref="AB33">[1]!DI1F29.67</f>
        <v>11,822</v>
      </c>
      <c r="AC33" t="str" cm="1">
        <f t="array" ref="AC33">[1]!DI1F29.131</f>
        <v>11,869</v>
      </c>
      <c r="AD33" t="str" cm="1">
        <f t="array" ref="AD33">[1]!DI1F29.130</f>
        <v>11,794</v>
      </c>
    </row>
    <row r="34" spans="1:30" x14ac:dyDescent="0.25">
      <c r="A34" t="s">
        <v>30</v>
      </c>
      <c r="B34" t="str" cm="1">
        <f t="array" ref="B34">[1]!DI1F30.DAT</f>
        <v>18/11/2021</v>
      </c>
      <c r="C34" s="1">
        <f t="shared" ca="1" si="0"/>
        <v>44519</v>
      </c>
      <c r="D34" t="str" cm="1">
        <f t="array" ref="D34">[1]!DI1F30.HOR</f>
        <v>17:12:51</v>
      </c>
      <c r="E34" cm="1">
        <f t="array" ref="E34">[1]!DI1F30.ULT</f>
        <v>11.84</v>
      </c>
      <c r="F34" cm="1">
        <f t="array" ref="F34">[1]!DI1F30.ABE</f>
        <v>11.84</v>
      </c>
      <c r="G34" cm="1">
        <f t="array" ref="G34">[1]!DI1F30.MAX</f>
        <v>11.84</v>
      </c>
      <c r="H34" cm="1">
        <f t="array" ref="H34">[1]!DI1F30.MIN</f>
        <v>11.84</v>
      </c>
      <c r="I34" cm="1">
        <f t="array" ref="I34">[1]!DI1F30.FEC</f>
        <v>11.58</v>
      </c>
      <c r="J34" cm="1">
        <f t="array" ref="J34">[1]!DI1F30.VAR</f>
        <v>2.2452504317789277</v>
      </c>
      <c r="K34" t="s">
        <v>56</v>
      </c>
      <c r="L34" cm="1">
        <f t="array" ref="L34">[1]!DI1F30.NEG</f>
        <v>1</v>
      </c>
      <c r="M34" cm="1">
        <f t="array" ref="M34">[1]!DI1F30.QTT</f>
        <v>1035</v>
      </c>
      <c r="N34" cm="1">
        <f t="array" ref="N34">[1]!DI1F30.VOL</f>
        <v>41834524.050000004</v>
      </c>
      <c r="O34" cm="1">
        <f t="array" ref="O34">[1]!DI1F30.AJU</f>
        <v>11.94</v>
      </c>
      <c r="P34" cm="1">
        <f t="array" ref="P34">[1]!DI1F30.AJA</f>
        <v>11.795</v>
      </c>
      <c r="Q34" cm="1">
        <f t="array" ref="Q34">[1]!DI1F30.SEM</f>
        <v>3.1358885017421554</v>
      </c>
      <c r="R34" cm="1">
        <f t="array" ref="R34">[1]!DI1F30.MES</f>
        <v>-4.6698872785829453</v>
      </c>
      <c r="S34" cm="1">
        <f t="array" ref="S34">[1]!DI1F30.3M</f>
        <v>13.40996168582374</v>
      </c>
      <c r="T34" cm="1">
        <f t="array" ref="T34">[1]!DI1F30.6M</f>
        <v>27.861771058315309</v>
      </c>
      <c r="U34" cm="1">
        <f t="array" ref="U34">[1]!DI1F30.12M</f>
        <v>47.630922693266811</v>
      </c>
      <c r="V34" cm="1">
        <f t="array" ref="V34">[1]!DI1F30.ANO</f>
        <v>68.181818181818159</v>
      </c>
      <c r="W34" cm="1">
        <f t="array" ref="W34">[1]!DI1F30.TRIM</f>
        <v>7.1493212669683173</v>
      </c>
      <c r="X34" cm="1">
        <f t="array" ref="X34">[1]!DI1F30.SEMES</f>
        <v>34.545454545454533</v>
      </c>
      <c r="Y34" t="str" cm="1">
        <f t="array" ref="Y34">[1]!DI1F30.VEN</f>
        <v>02/01/2030</v>
      </c>
      <c r="Z34">
        <f t="shared" ca="1" si="1"/>
        <v>2119</v>
      </c>
      <c r="AA34" t="str" cm="1">
        <f t="array" ref="AA34">[1]!DI1F30.4</f>
        <v>1,090</v>
      </c>
      <c r="AB34" t="str" cm="1">
        <f t="array" ref="AB34">[1]!DI1F30.67</f>
        <v>11,840</v>
      </c>
      <c r="AC34" t="str" cm="1">
        <f t="array" ref="AC34">[1]!DI1F30.131</f>
        <v>11,795</v>
      </c>
      <c r="AD34" t="str" cm="1">
        <f t="array" ref="AD34">[1]!DI1F30.130</f>
        <v>11,808</v>
      </c>
    </row>
    <row r="35" spans="1:30" x14ac:dyDescent="0.25">
      <c r="A35" t="s">
        <v>39</v>
      </c>
      <c r="B35" t="str" cm="1">
        <f t="array" ref="B35">[1]!DI1F31.DAT</f>
        <v>19/11/2021</v>
      </c>
      <c r="C35" s="1">
        <f t="shared" ca="1" si="0"/>
        <v>44519</v>
      </c>
      <c r="D35" t="str" cm="1">
        <f t="array" ref="D35">[1]!DI1F31.HOR</f>
        <v>11:05:37</v>
      </c>
      <c r="E35" cm="1">
        <f t="array" ref="E35">[1]!DI1F31.ULT</f>
        <v>11.700000000000001</v>
      </c>
      <c r="F35" cm="1">
        <f t="array" ref="F35">[1]!DI1F31.ABE</f>
        <v>11.81</v>
      </c>
      <c r="G35" cm="1">
        <f t="array" ref="G35">[1]!DI1F31.MAX</f>
        <v>11.82</v>
      </c>
      <c r="H35" cm="1">
        <f t="array" ref="H35">[1]!DI1F31.MIN</f>
        <v>11.69</v>
      </c>
      <c r="I35" cm="1">
        <f t="array" ref="I35">[1]!DI1F31.FEC</f>
        <v>11.830000000000002</v>
      </c>
      <c r="J35" cm="1">
        <f t="array" ref="J35">[1]!DI1F31.VAR</f>
        <v>-1.0989010989011092</v>
      </c>
      <c r="K35" t="s">
        <v>56</v>
      </c>
      <c r="L35" cm="1">
        <f t="array" ref="L35">[1]!DI1F31.NEG</f>
        <v>367</v>
      </c>
      <c r="M35" cm="1">
        <f t="array" ref="M35">[1]!DI1F31.QTT</f>
        <v>2920</v>
      </c>
      <c r="N35" cm="1">
        <f t="array" ref="N35">[1]!DI1F31.VOL</f>
        <v>106650645.70000008</v>
      </c>
      <c r="O35" cm="1">
        <f t="array" ref="O35">[1]!DI1F31.AJU</f>
        <v>0</v>
      </c>
      <c r="P35" cm="1">
        <f t="array" ref="P35">[1]!DI1F31.AJA</f>
        <v>11.83</v>
      </c>
      <c r="Q35" cm="1">
        <f t="array" ref="Q35">[1]!DI1F31.SEM</f>
        <v>0.6018916595012922</v>
      </c>
      <c r="R35" cm="1">
        <f t="array" ref="R35">[1]!DI1F31.MES</f>
        <v>-5.0324675324675257</v>
      </c>
      <c r="S35" cm="1">
        <f t="array" ref="S35">[1]!DI1F31.3M</f>
        <v>9.7560975609756184</v>
      </c>
      <c r="T35" cm="1">
        <f t="array" ref="T35">[1]!DI1F31.6M</f>
        <v>23.809523809523807</v>
      </c>
      <c r="U35" cm="1">
        <f t="array" ref="U35">[1]!DI1F31.12M</f>
        <v>43.558282208588963</v>
      </c>
      <c r="V35" cm="1">
        <f t="array" ref="V35">[1]!DI1F31.ANO</f>
        <v>62.500000000000014</v>
      </c>
      <c r="W35" cm="1">
        <f t="array" ref="W35">[1]!DI1F31.TRIM</f>
        <v>5.6910569105691122</v>
      </c>
      <c r="X35" cm="1">
        <f t="array" ref="X35">[1]!DI1F31.SEMES</f>
        <v>30.000000000000011</v>
      </c>
      <c r="Y35" t="str" cm="1">
        <f t="array" ref="Y35">[1]!DI1F31.VEN</f>
        <v>02/01/2031</v>
      </c>
      <c r="Z35">
        <f t="shared" ca="1" si="1"/>
        <v>2380</v>
      </c>
      <c r="AA35" t="str" cm="1">
        <f t="array" ref="AA35">[1]!DI1F31.4</f>
        <v>402,545</v>
      </c>
      <c r="AB35" t="str" cm="1">
        <f t="array" ref="AB35">[1]!DI1F31.67</f>
        <v>11,755</v>
      </c>
      <c r="AC35" t="str" cm="1">
        <f t="array" ref="AC35">[1]!DI1F31.131</f>
        <v>11,847</v>
      </c>
      <c r="AD35" t="str" cm="1">
        <f t="array" ref="AD35">[1]!DI1F31.130</f>
        <v>11,759</v>
      </c>
    </row>
    <row r="36" spans="1:30" x14ac:dyDescent="0.25">
      <c r="A36" t="s">
        <v>23</v>
      </c>
      <c r="B36" t="str" cm="1">
        <f t="array" ref="B36">[1]!DI1F33.DAT</f>
        <v>18/11/2021</v>
      </c>
      <c r="C36" s="1">
        <f t="shared" ca="1" si="0"/>
        <v>44519</v>
      </c>
      <c r="D36" t="str" cm="1">
        <f t="array" ref="D36">[1]!DI1F33.HOR</f>
        <v>16:31:53</v>
      </c>
      <c r="E36" cm="1">
        <f t="array" ref="E36">[1]!DI1F33.ULT</f>
        <v>11.77</v>
      </c>
      <c r="F36" cm="1">
        <f t="array" ref="F36">[1]!DI1F33.ABE</f>
        <v>11.79</v>
      </c>
      <c r="G36" cm="1">
        <f t="array" ref="G36">[1]!DI1F33.MAX</f>
        <v>11.79</v>
      </c>
      <c r="H36" cm="1">
        <f t="array" ref="H36">[1]!DI1F33.MIN</f>
        <v>11.77</v>
      </c>
      <c r="I36" cm="1">
        <f t="array" ref="I36">[1]!DI1F33.FEC</f>
        <v>11.73</v>
      </c>
      <c r="J36" cm="1">
        <f t="array" ref="J36">[1]!DI1F33.VAR</f>
        <v>0.34100596760444546</v>
      </c>
      <c r="K36" t="s">
        <v>56</v>
      </c>
      <c r="L36" cm="1">
        <f t="array" ref="L36">[1]!DI1F33.NEG</f>
        <v>4</v>
      </c>
      <c r="M36" cm="1">
        <f t="array" ref="M36">[1]!DI1F33.QTT</f>
        <v>105</v>
      </c>
      <c r="N36" cm="1">
        <f t="array" ref="N36">[1]!DI1F33.VOL</f>
        <v>3053347.8000000003</v>
      </c>
      <c r="O36" cm="1">
        <f t="array" ref="O36">[1]!DI1F33.AJU</f>
        <v>11.77</v>
      </c>
      <c r="P36" cm="1">
        <f t="array" ref="P36">[1]!DI1F33.AJA</f>
        <v>11.73</v>
      </c>
      <c r="Q36" cm="1">
        <f t="array" ref="Q36">[1]!DI1F33.SEM</f>
        <v>1.9930675909878564</v>
      </c>
      <c r="R36" cm="1">
        <f t="array" ref="R36">[1]!DI1F33.MES</f>
        <v>-3.9183673469387927</v>
      </c>
      <c r="S36" cm="1">
        <f t="array" ref="S36">[1]!DI1F33.3M</f>
        <v>9.082483781278949</v>
      </c>
      <c r="T36" cm="1">
        <f t="array" ref="T36">[1]!DI1F33.6M</f>
        <v>25.346112886048978</v>
      </c>
      <c r="U36" cm="1">
        <f t="array" ref="U36">[1]!DI1F33.12M</f>
        <v>40.453460620525036</v>
      </c>
      <c r="V36" cm="1">
        <f t="array" ref="V36">[1]!DI1F33.ANO</f>
        <v>40.453460620525036</v>
      </c>
      <c r="W36" cm="1">
        <f t="array" ref="W36">[1]!DI1F33.TRIM</f>
        <v>4.9019607843137161</v>
      </c>
      <c r="X36" cm="1">
        <f t="array" ref="X36">[1]!DI1F33.SEMES</f>
        <v>27.380952380952372</v>
      </c>
      <c r="Y36" t="str" cm="1">
        <f t="array" ref="Y36">[1]!DI1F33.VEN</f>
        <v>03/01/2033</v>
      </c>
      <c r="Z36">
        <f t="shared" ca="1" si="1"/>
        <v>2902</v>
      </c>
      <c r="AA36" t="str" cm="1">
        <f t="array" ref="AA36">[1]!DI1F33.4</f>
        <v>14,940</v>
      </c>
      <c r="AB36" t="str" cm="1">
        <f t="array" ref="AB36">[1]!DI1F33.67</f>
        <v>11,780</v>
      </c>
      <c r="AC36" t="str" cm="1">
        <f t="array" ref="AC36">[1]!DI1F33.131</f>
        <v>11,769</v>
      </c>
      <c r="AD36" t="str" cm="1">
        <f t="array" ref="AD36">[1]!DI1F33.130</f>
        <v>11,675</v>
      </c>
    </row>
    <row r="37" spans="1:30" x14ac:dyDescent="0.25">
      <c r="A37" t="s">
        <v>40</v>
      </c>
      <c r="B37" t="str" cm="1">
        <f t="array" ref="B37">[1]!DI1F35.DAT</f>
        <v>16/11/2021</v>
      </c>
      <c r="C37" s="1">
        <f t="shared" ca="1" si="0"/>
        <v>44519</v>
      </c>
      <c r="D37" t="str" cm="1">
        <f t="array" ref="D37">[1]!DI1F35.HOR</f>
        <v>13:14:27</v>
      </c>
      <c r="E37" cm="1">
        <f t="array" ref="E37">[1]!DI1F35.ULT</f>
        <v>11.71</v>
      </c>
      <c r="F37" cm="1">
        <f t="array" ref="F37">[1]!DI1F35.ABE</f>
        <v>11.71</v>
      </c>
      <c r="G37" cm="1">
        <f t="array" ref="G37">[1]!DI1F35.MAX</f>
        <v>11.71</v>
      </c>
      <c r="H37" cm="1">
        <f t="array" ref="H37">[1]!DI1F35.MIN</f>
        <v>11.71</v>
      </c>
      <c r="I37" cm="1">
        <f t="array" ref="I37">[1]!DI1F35.FEC</f>
        <v>11.600000000000001</v>
      </c>
      <c r="J37" cm="1">
        <f t="array" ref="J37">[1]!DI1F35.VAR</f>
        <v>0.94827586206895376</v>
      </c>
      <c r="K37" t="s">
        <v>56</v>
      </c>
      <c r="L37" cm="1">
        <f t="array" ref="L37">[1]!DI1F35.NEG</f>
        <v>1</v>
      </c>
      <c r="M37" cm="1">
        <f t="array" ref="M37">[1]!DI1F35.QTT</f>
        <v>100</v>
      </c>
      <c r="N37" cm="1">
        <f t="array" ref="N37">[1]!DI1F35.VOL</f>
        <v>2346464</v>
      </c>
      <c r="O37" cm="1">
        <f t="array" ref="O37">[1]!DI1F35.AJU</f>
        <v>11.625</v>
      </c>
      <c r="P37" cm="1">
        <f t="array" ref="P37">[1]!DI1F35.AJA</f>
        <v>11.545</v>
      </c>
      <c r="Q37" cm="1">
        <f t="array" ref="Q37">[1]!DI1F35.SEM</f>
        <v>0.94827586206896042</v>
      </c>
      <c r="R37" cm="1">
        <f t="array" ref="R37">[1]!DI1F35.MES</f>
        <v>9.9530516431924934</v>
      </c>
      <c r="S37" cm="1">
        <f t="array" ref="S37">[1]!DI1F35.3M</f>
        <v>9.9530516431924934</v>
      </c>
      <c r="T37" cm="1">
        <f t="array" ref="T37">[1]!DI1F35.6M</f>
        <v>9.9530516431924934</v>
      </c>
      <c r="U37" cm="1">
        <f t="array" ref="U37">[1]!DI1F35.12M</f>
        <v>9.9530516431924934</v>
      </c>
      <c r="V37" cm="1">
        <f t="array" ref="V37">[1]!DI1F35.ANO</f>
        <v>9.9530516431924934</v>
      </c>
      <c r="W37" cm="1">
        <f t="array" ref="W37">[1]!DI1F35.TRIM</f>
        <v>9.9530516431924934</v>
      </c>
      <c r="X37" cm="1">
        <f t="array" ref="X37">[1]!DI1F35.SEMES</f>
        <v>9.9530516431924934</v>
      </c>
      <c r="Y37" t="str" cm="1">
        <f t="array" ref="Y37">[1]!DI1F35.VEN</f>
        <v>02/01/2035</v>
      </c>
      <c r="Z37">
        <f t="shared" ca="1" si="1"/>
        <v>3423</v>
      </c>
      <c r="AA37" t="str" cm="1">
        <f t="array" ref="AA37">[1]!DI1F35.4</f>
        <v>0,105</v>
      </c>
      <c r="AB37" t="str" cm="1">
        <f t="array" ref="AB37">[1]!DI1F35.67</f>
        <v>11,710</v>
      </c>
      <c r="AC37" t="str" cm="1">
        <f t="array" ref="AC37">[1]!DI1F35.131</f>
        <v>11,705</v>
      </c>
      <c r="AD37" t="str" cm="1">
        <f t="array" ref="AD37">[1]!DI1F35.130</f>
        <v>11,710</v>
      </c>
    </row>
    <row r="38" spans="1:30" x14ac:dyDescent="0.25">
      <c r="A38" t="s">
        <v>47</v>
      </c>
      <c r="B38" t="str" cm="1">
        <f t="array" ref="B38">[1]!DI1F36.DAT</f>
        <v>04/11/2021</v>
      </c>
      <c r="C38" s="1">
        <f t="shared" ca="1" si="0"/>
        <v>44519</v>
      </c>
      <c r="D38" t="str" cm="1">
        <f t="array" ref="D38">[1]!DI1F36.HOR</f>
        <v>10:52:38</v>
      </c>
      <c r="E38" cm="1">
        <f t="array" ref="E38">[1]!DI1F36.ULT</f>
        <v>11.98</v>
      </c>
      <c r="F38" cm="1">
        <f t="array" ref="F38">[1]!DI1F36.ABE</f>
        <v>11.98</v>
      </c>
      <c r="G38" cm="1">
        <f t="array" ref="G38">[1]!DI1F36.MAX</f>
        <v>11.98</v>
      </c>
      <c r="H38" cm="1">
        <f t="array" ref="H38">[1]!DI1F36.MIN</f>
        <v>11.98</v>
      </c>
      <c r="I38" cm="1">
        <f t="array" ref="I38">[1]!DI1F36.FEC</f>
        <v>12.330000000000002</v>
      </c>
      <c r="J38" cm="1">
        <f t="array" ref="J38">[1]!DI1F36.VAR</f>
        <v>-2.8386050283860698</v>
      </c>
      <c r="K38" t="s">
        <v>56</v>
      </c>
      <c r="L38" cm="1">
        <f t="array" ref="L38">[1]!DI1F36.NEG</f>
        <v>2</v>
      </c>
      <c r="M38" cm="1">
        <f t="array" ref="M38">[1]!DI1F36.QTT</f>
        <v>2220</v>
      </c>
      <c r="N38" cm="1">
        <f t="array" ref="N38">[1]!DI1F36.VOL</f>
        <v>44970362.399999999</v>
      </c>
      <c r="O38" cm="1">
        <f t="array" ref="O38">[1]!DI1F36.AJU</f>
        <v>12.115</v>
      </c>
      <c r="P38" cm="1">
        <f t="array" ref="P38">[1]!DI1F36.AJA</f>
        <v>0</v>
      </c>
      <c r="Q38" cm="1">
        <f t="array" ref="Q38">[1]!DI1F36.SEM</f>
        <v>-2.8386050283860613</v>
      </c>
      <c r="R38" cm="1">
        <f t="array" ref="R38">[1]!DI1F36.MES</f>
        <v>-2.8386050283860613</v>
      </c>
      <c r="S38" cm="1">
        <f t="array" ref="S38">[1]!DI1F36.3M</f>
        <v>21.871820956256361</v>
      </c>
      <c r="T38" cm="1">
        <f t="array" ref="T38">[1]!DI1F36.6M</f>
        <v>21.871820956256361</v>
      </c>
      <c r="U38" cm="1">
        <f t="array" ref="U38">[1]!DI1F36.12M</f>
        <v>21.871820956256361</v>
      </c>
      <c r="V38" cm="1">
        <f t="array" ref="V38">[1]!DI1F36.ANO</f>
        <v>21.871820956256361</v>
      </c>
      <c r="W38" cm="1">
        <f t="array" ref="W38">[1]!DI1F36.TRIM</f>
        <v>8.1227436823104728</v>
      </c>
      <c r="X38" cm="1">
        <f t="array" ref="X38">[1]!DI1F36.SEMES</f>
        <v>21.871820956256361</v>
      </c>
      <c r="Y38" t="str" cm="1">
        <f t="array" ref="Y38">[1]!DI1F36.VEN</f>
        <v>02/01/2036</v>
      </c>
      <c r="Z38">
        <f t="shared" ca="1" si="1"/>
        <v>3684</v>
      </c>
      <c r="AA38" t="str" cm="1">
        <f t="array" ref="AA38">[1]!DI1F36.4</f>
        <v>19,390</v>
      </c>
      <c r="AB38" t="str" cm="1">
        <f t="array" ref="AB38">[1]!DI1F36.67</f>
        <v>11,980</v>
      </c>
      <c r="AC38" t="str" cm="1">
        <f t="array" ref="AC38">[1]!DI1F36.131</f>
        <v>11,980</v>
      </c>
      <c r="AD38" t="str" cm="1">
        <f t="array" ref="AD38">[1]!DI1F36.130</f>
        <v>11,980</v>
      </c>
    </row>
    <row r="39" spans="1:30" x14ac:dyDescent="0.25">
      <c r="A39" t="s">
        <v>61</v>
      </c>
      <c r="B39" t="str" cm="1">
        <f t="array" ref="B39">[1]!DI1F37.DAT</f>
        <v>30/12/1899</v>
      </c>
      <c r="C39" s="1">
        <f t="shared" ca="1" si="0"/>
        <v>44519</v>
      </c>
      <c r="D39" t="str" cm="1">
        <f t="array" ref="D39">[1]!DI1F37.HOR</f>
        <v>00:00:00</v>
      </c>
      <c r="E39" cm="1">
        <f t="array" ref="E39">[1]!DI1F37.ULT</f>
        <v>0</v>
      </c>
      <c r="F39" cm="1">
        <f t="array" ref="F39">[1]!DI1F37.ABE</f>
        <v>0</v>
      </c>
      <c r="G39" cm="1">
        <f t="array" ref="G39">[1]!DI1F37.MAX</f>
        <v>0</v>
      </c>
      <c r="H39" cm="1">
        <f t="array" ref="H39">[1]!DI1F37.MIN</f>
        <v>0</v>
      </c>
      <c r="I39" cm="1">
        <f t="array" ref="I39">[1]!DI1F37.FEC</f>
        <v>0</v>
      </c>
      <c r="J39" cm="1">
        <f t="array" ref="J39">[1]!DI1F37.VAR</f>
        <v>0</v>
      </c>
      <c r="K39" t="s">
        <v>56</v>
      </c>
      <c r="L39" cm="1">
        <f t="array" ref="L39">[1]!DI1F37.NEG</f>
        <v>0</v>
      </c>
      <c r="M39" cm="1">
        <f t="array" ref="M39">[1]!DI1F37.QTT</f>
        <v>0</v>
      </c>
      <c r="N39" cm="1">
        <f t="array" ref="N39">[1]!DI1F37.VOL</f>
        <v>0</v>
      </c>
      <c r="O39" cm="1">
        <f t="array" ref="O39">[1]!DI1F37.AJU</f>
        <v>0</v>
      </c>
      <c r="P39" cm="1">
        <f t="array" ref="P39">[1]!DI1F37.AJA</f>
        <v>0</v>
      </c>
      <c r="Q39" cm="1">
        <f t="array" ref="Q39">[1]!DI1F37.SEM</f>
        <v>0</v>
      </c>
      <c r="R39" cm="1">
        <f t="array" ref="R39">[1]!DI1F37.MES</f>
        <v>0</v>
      </c>
      <c r="S39" cm="1">
        <f t="array" ref="S39">[1]!DI1F37.3M</f>
        <v>0</v>
      </c>
      <c r="T39" cm="1">
        <f t="array" ref="T39">[1]!DI1F37.6M</f>
        <v>0</v>
      </c>
      <c r="U39" cm="1">
        <f t="array" ref="U39">[1]!DI1F37.12M</f>
        <v>0</v>
      </c>
      <c r="V39" cm="1">
        <f t="array" ref="V39">[1]!DI1F37.ANO</f>
        <v>0</v>
      </c>
      <c r="W39" cm="1">
        <f t="array" ref="W39">[1]!DI1F37.TRIM</f>
        <v>0</v>
      </c>
      <c r="X39" cm="1">
        <f t="array" ref="X39">[1]!DI1F37.SEMES</f>
        <v>0</v>
      </c>
      <c r="Y39" t="str" cm="1">
        <f t="array" ref="Y39">[1]!DI1F37.VEN</f>
        <v>02/01/2037</v>
      </c>
      <c r="Z39">
        <f t="shared" ca="1" si="1"/>
        <v>3946</v>
      </c>
      <c r="AA39" t="str" cm="1">
        <f t="array" ref="AA39">[1]!DI1F37.4</f>
        <v/>
      </c>
      <c r="AB39" t="str" cm="1">
        <f t="array" ref="AB39">[1]!DI1F37.67</f>
        <v>0,000</v>
      </c>
      <c r="AC39" t="str" cm="1">
        <f t="array" ref="AC39">[1]!DI1F37.131</f>
        <v/>
      </c>
      <c r="AD39" t="str" cm="1">
        <f t="array" ref="AD39">[1]!DI1F37.130</f>
        <v/>
      </c>
    </row>
    <row r="40" spans="1:30" x14ac:dyDescent="0.25">
      <c r="A40" t="s">
        <v>0</v>
      </c>
      <c r="B40" t="s">
        <v>1</v>
      </c>
      <c r="C40" t="s">
        <v>151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51</v>
      </c>
      <c r="L40" t="s">
        <v>52</v>
      </c>
      <c r="M40" t="s">
        <v>9</v>
      </c>
      <c r="N40" t="s">
        <v>10</v>
      </c>
      <c r="O40" t="s">
        <v>53</v>
      </c>
      <c r="P40" t="s">
        <v>54</v>
      </c>
      <c r="Q40" t="s">
        <v>11</v>
      </c>
      <c r="R40" t="s">
        <v>12</v>
      </c>
      <c r="S40" t="s">
        <v>13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55</v>
      </c>
      <c r="AA40" t="s">
        <v>19</v>
      </c>
      <c r="AB40" t="s">
        <v>20</v>
      </c>
      <c r="AC40" t="s">
        <v>21</v>
      </c>
      <c r="AD40" t="s">
        <v>22</v>
      </c>
    </row>
  </sheetData>
  <sortState xmlns:xlrd2="http://schemas.microsoft.com/office/spreadsheetml/2017/richdata2" ref="A2:AD40">
    <sortCondition ref="Z3:Z40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98D3-3DEA-4428-9351-E6F9B0DB996E}">
  <dimension ref="A1:G156"/>
  <sheetViews>
    <sheetView topLeftCell="A131" workbookViewId="0">
      <selection activeCell="D2" sqref="D2"/>
    </sheetView>
  </sheetViews>
  <sheetFormatPr defaultRowHeight="15" x14ac:dyDescent="0.25"/>
  <cols>
    <col min="1" max="1" width="12" bestFit="1" customWidth="1"/>
    <col min="3" max="3" width="22.4257812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65</v>
      </c>
      <c r="G1" t="s">
        <v>63</v>
      </c>
    </row>
    <row r="2" spans="1:7" x14ac:dyDescent="0.25">
      <c r="A2" s="2">
        <v>43829</v>
      </c>
      <c r="B2" t="s">
        <v>71</v>
      </c>
      <c r="C2" s="1">
        <v>43864</v>
      </c>
      <c r="D2">
        <v>23</v>
      </c>
      <c r="E2">
        <v>13.26</v>
      </c>
      <c r="F2" s="13">
        <f>(((1+E3/100)^(D3/252)/(1+E2/100)^(D2/252))^(252/(D3-D2))-1)*100</f>
        <v>13.17620668497652</v>
      </c>
      <c r="G2">
        <f>100000/((1+E2/100)^(D2/252))</f>
        <v>98869.978837850387</v>
      </c>
    </row>
    <row r="3" spans="1:7" x14ac:dyDescent="0.25">
      <c r="A3" s="2">
        <v>43827</v>
      </c>
      <c r="B3" t="s">
        <v>72</v>
      </c>
      <c r="C3" s="1">
        <v>43895</v>
      </c>
      <c r="D3">
        <v>44</v>
      </c>
      <c r="E3">
        <v>13.22</v>
      </c>
      <c r="F3" s="13">
        <f t="shared" ref="F3:F6" si="0">(((1+E4/100)^(D4/252)/(1+E3/100)^(D3/252))^(252/(D4-D3))-1)*100</f>
        <v>13.060077711053864</v>
      </c>
      <c r="G3">
        <f t="shared" ref="G3:G6" si="1">100000/((1+E3/100)^(D3/252))</f>
        <v>97855.411311117699</v>
      </c>
    </row>
    <row r="4" spans="1:7" x14ac:dyDescent="0.25">
      <c r="A4" s="2">
        <v>43827</v>
      </c>
      <c r="B4" t="s">
        <v>73</v>
      </c>
      <c r="C4" s="1">
        <v>43922</v>
      </c>
      <c r="D4">
        <v>64</v>
      </c>
      <c r="E4">
        <v>13.17</v>
      </c>
      <c r="F4" s="13">
        <f t="shared" si="0"/>
        <v>12.806155498681782</v>
      </c>
      <c r="G4">
        <f t="shared" si="1"/>
        <v>96906.732776554549</v>
      </c>
    </row>
    <row r="5" spans="1:7" x14ac:dyDescent="0.25">
      <c r="A5" s="2">
        <v>43827</v>
      </c>
      <c r="B5" t="s">
        <v>74</v>
      </c>
      <c r="C5" s="1">
        <v>43953</v>
      </c>
      <c r="D5">
        <v>85</v>
      </c>
      <c r="E5">
        <v>13.08</v>
      </c>
      <c r="F5" s="13">
        <f t="shared" si="0"/>
        <v>12.687361875938352</v>
      </c>
      <c r="G5">
        <f t="shared" si="1"/>
        <v>95938.491384752953</v>
      </c>
    </row>
    <row r="6" spans="1:7" x14ac:dyDescent="0.25">
      <c r="A6" s="2">
        <v>43827</v>
      </c>
      <c r="B6" t="s">
        <v>75</v>
      </c>
      <c r="C6" s="1">
        <v>44013</v>
      </c>
      <c r="D6">
        <v>127</v>
      </c>
      <c r="E6">
        <v>12.95</v>
      </c>
      <c r="F6" s="13">
        <f t="shared" si="0"/>
        <v>12.950000000000017</v>
      </c>
      <c r="G6">
        <f t="shared" si="1"/>
        <v>94047.448215959463</v>
      </c>
    </row>
    <row r="10" spans="1:7" x14ac:dyDescent="0.25">
      <c r="A10" s="11"/>
      <c r="B10" s="12"/>
      <c r="C10" s="12"/>
    </row>
    <row r="11" spans="1:7" ht="21" x14ac:dyDescent="0.25">
      <c r="A11" s="11">
        <v>44197</v>
      </c>
      <c r="B11" s="12" t="s">
        <v>81</v>
      </c>
      <c r="C11" s="12" t="s">
        <v>77</v>
      </c>
    </row>
    <row r="12" spans="1:7" ht="21" x14ac:dyDescent="0.25">
      <c r="A12" s="11">
        <v>44242</v>
      </c>
      <c r="B12" s="12" t="s">
        <v>78</v>
      </c>
      <c r="C12" s="12" t="s">
        <v>79</v>
      </c>
    </row>
    <row r="13" spans="1:7" ht="21" x14ac:dyDescent="0.25">
      <c r="A13" s="11">
        <v>44243</v>
      </c>
      <c r="B13" s="12" t="s">
        <v>80</v>
      </c>
      <c r="C13" s="12" t="s">
        <v>79</v>
      </c>
    </row>
    <row r="14" spans="1:7" ht="21" x14ac:dyDescent="0.25">
      <c r="A14" s="11">
        <v>44288</v>
      </c>
      <c r="B14" s="12" t="s">
        <v>81</v>
      </c>
      <c r="C14" s="12" t="s">
        <v>82</v>
      </c>
    </row>
    <row r="15" spans="1:7" ht="21" x14ac:dyDescent="0.25">
      <c r="A15" s="11">
        <v>44307</v>
      </c>
      <c r="B15" s="12" t="s">
        <v>88</v>
      </c>
      <c r="C15" s="12" t="s">
        <v>84</v>
      </c>
    </row>
    <row r="16" spans="1:7" x14ac:dyDescent="0.25">
      <c r="A16" s="11">
        <v>44317</v>
      </c>
      <c r="B16" s="12" t="s">
        <v>76</v>
      </c>
      <c r="C16" s="12" t="s">
        <v>86</v>
      </c>
    </row>
    <row r="17" spans="1:3" ht="21" x14ac:dyDescent="0.25">
      <c r="A17" s="11">
        <v>44350</v>
      </c>
      <c r="B17" s="12" t="s">
        <v>83</v>
      </c>
      <c r="C17" s="12" t="s">
        <v>87</v>
      </c>
    </row>
    <row r="18" spans="1:3" ht="21" x14ac:dyDescent="0.25">
      <c r="A18" s="11">
        <v>44446</v>
      </c>
      <c r="B18" s="12" t="s">
        <v>80</v>
      </c>
      <c r="C18" s="12" t="s">
        <v>89</v>
      </c>
    </row>
    <row r="19" spans="1:3" ht="21" x14ac:dyDescent="0.25">
      <c r="A19" s="11">
        <v>44481</v>
      </c>
      <c r="B19" s="12" t="s">
        <v>80</v>
      </c>
      <c r="C19" s="12" t="s">
        <v>94</v>
      </c>
    </row>
    <row r="20" spans="1:3" ht="21" x14ac:dyDescent="0.25">
      <c r="A20" s="11">
        <v>44502</v>
      </c>
      <c r="B20" s="12" t="s">
        <v>80</v>
      </c>
      <c r="C20" s="12" t="s">
        <v>91</v>
      </c>
    </row>
    <row r="21" spans="1:3" ht="21" x14ac:dyDescent="0.25">
      <c r="A21" s="11">
        <v>44515</v>
      </c>
      <c r="B21" s="12" t="s">
        <v>78</v>
      </c>
      <c r="C21" s="12" t="s">
        <v>92</v>
      </c>
    </row>
    <row r="22" spans="1:3" x14ac:dyDescent="0.25">
      <c r="A22" s="11">
        <v>44555</v>
      </c>
      <c r="B22" s="12" t="s">
        <v>76</v>
      </c>
      <c r="C22" s="12" t="s">
        <v>93</v>
      </c>
    </row>
    <row r="23" spans="1:3" ht="21" x14ac:dyDescent="0.25">
      <c r="A23" s="4">
        <v>44562</v>
      </c>
      <c r="B23" s="6" t="s">
        <v>76</v>
      </c>
      <c r="C23" s="6" t="s">
        <v>77</v>
      </c>
    </row>
    <row r="24" spans="1:3" ht="21" x14ac:dyDescent="0.25">
      <c r="A24" s="8">
        <v>44620</v>
      </c>
      <c r="B24" s="10" t="s">
        <v>78</v>
      </c>
      <c r="C24" s="10" t="s">
        <v>79</v>
      </c>
    </row>
    <row r="25" spans="1:3" ht="21" x14ac:dyDescent="0.25">
      <c r="A25" s="4">
        <v>44621</v>
      </c>
      <c r="B25" s="6" t="s">
        <v>80</v>
      </c>
      <c r="C25" s="6" t="s">
        <v>79</v>
      </c>
    </row>
    <row r="26" spans="1:3" ht="21" x14ac:dyDescent="0.25">
      <c r="A26" s="8">
        <v>44666</v>
      </c>
      <c r="B26" s="10" t="s">
        <v>81</v>
      </c>
      <c r="C26" s="10" t="s">
        <v>82</v>
      </c>
    </row>
    <row r="27" spans="1:3" ht="21" x14ac:dyDescent="0.25">
      <c r="A27" s="4">
        <v>44672</v>
      </c>
      <c r="B27" s="6" t="s">
        <v>83</v>
      </c>
      <c r="C27" s="6" t="s">
        <v>84</v>
      </c>
    </row>
    <row r="28" spans="1:3" ht="21" x14ac:dyDescent="0.25">
      <c r="A28" s="8">
        <v>44682</v>
      </c>
      <c r="B28" s="10" t="s">
        <v>85</v>
      </c>
      <c r="C28" s="10" t="s">
        <v>86</v>
      </c>
    </row>
    <row r="29" spans="1:3" ht="21" x14ac:dyDescent="0.25">
      <c r="A29" s="4">
        <v>44728</v>
      </c>
      <c r="B29" s="6" t="s">
        <v>83</v>
      </c>
      <c r="C29" s="6" t="s">
        <v>87</v>
      </c>
    </row>
    <row r="30" spans="1:3" ht="21" x14ac:dyDescent="0.25">
      <c r="A30" s="8">
        <v>44811</v>
      </c>
      <c r="B30" s="10" t="s">
        <v>88</v>
      </c>
      <c r="C30" s="10" t="s">
        <v>89</v>
      </c>
    </row>
    <row r="31" spans="1:3" ht="21.75" x14ac:dyDescent="0.25">
      <c r="A31" s="4">
        <v>44846</v>
      </c>
      <c r="B31" s="6" t="s">
        <v>88</v>
      </c>
      <c r="C31" s="6" t="s">
        <v>90</v>
      </c>
    </row>
    <row r="32" spans="1:3" ht="21" x14ac:dyDescent="0.25">
      <c r="A32" s="8">
        <v>44867</v>
      </c>
      <c r="B32" s="10" t="s">
        <v>88</v>
      </c>
      <c r="C32" s="10" t="s">
        <v>91</v>
      </c>
    </row>
    <row r="33" spans="1:3" ht="21" x14ac:dyDescent="0.25">
      <c r="A33" s="4">
        <v>44880</v>
      </c>
      <c r="B33" s="6" t="s">
        <v>80</v>
      </c>
      <c r="C33" s="6" t="s">
        <v>92</v>
      </c>
    </row>
    <row r="34" spans="1:3" ht="21" x14ac:dyDescent="0.25">
      <c r="A34" s="8">
        <v>44920</v>
      </c>
      <c r="B34" s="10" t="s">
        <v>85</v>
      </c>
      <c r="C34" s="10" t="s">
        <v>93</v>
      </c>
    </row>
    <row r="35" spans="1:3" ht="21" x14ac:dyDescent="0.25">
      <c r="A35" s="4">
        <v>44927</v>
      </c>
      <c r="B35" s="6" t="s">
        <v>85</v>
      </c>
      <c r="C35" s="6" t="s">
        <v>77</v>
      </c>
    </row>
    <row r="36" spans="1:3" ht="21" x14ac:dyDescent="0.25">
      <c r="A36" s="8">
        <v>44977</v>
      </c>
      <c r="B36" s="10" t="s">
        <v>78</v>
      </c>
      <c r="C36" s="10" t="s">
        <v>79</v>
      </c>
    </row>
    <row r="37" spans="1:3" ht="21" x14ac:dyDescent="0.25">
      <c r="A37" s="4">
        <v>44978</v>
      </c>
      <c r="B37" s="6" t="s">
        <v>80</v>
      </c>
      <c r="C37" s="6" t="s">
        <v>79</v>
      </c>
    </row>
    <row r="38" spans="1:3" ht="21" x14ac:dyDescent="0.25">
      <c r="A38" s="8">
        <v>45023</v>
      </c>
      <c r="B38" s="10" t="s">
        <v>81</v>
      </c>
      <c r="C38" s="10" t="s">
        <v>82</v>
      </c>
    </row>
    <row r="39" spans="1:3" ht="21" x14ac:dyDescent="0.25">
      <c r="A39" s="4">
        <v>45037</v>
      </c>
      <c r="B39" s="6" t="s">
        <v>81</v>
      </c>
      <c r="C39" s="6" t="s">
        <v>84</v>
      </c>
    </row>
    <row r="40" spans="1:3" ht="21" x14ac:dyDescent="0.25">
      <c r="A40" s="8">
        <v>45047</v>
      </c>
      <c r="B40" s="10" t="s">
        <v>78</v>
      </c>
      <c r="C40" s="10" t="s">
        <v>86</v>
      </c>
    </row>
    <row r="41" spans="1:3" ht="21" x14ac:dyDescent="0.25">
      <c r="A41" s="4">
        <v>45085</v>
      </c>
      <c r="B41" s="6" t="s">
        <v>83</v>
      </c>
      <c r="C41" s="6" t="s">
        <v>87</v>
      </c>
    </row>
    <row r="42" spans="1:3" ht="21" x14ac:dyDescent="0.25">
      <c r="A42" s="8">
        <v>45176</v>
      </c>
      <c r="B42" s="10" t="s">
        <v>83</v>
      </c>
      <c r="C42" s="10" t="s">
        <v>89</v>
      </c>
    </row>
    <row r="43" spans="1:3" ht="21.75" x14ac:dyDescent="0.25">
      <c r="A43" s="4">
        <v>45211</v>
      </c>
      <c r="B43" s="6" t="s">
        <v>83</v>
      </c>
      <c r="C43" s="6" t="s">
        <v>90</v>
      </c>
    </row>
    <row r="44" spans="1:3" ht="21" x14ac:dyDescent="0.25">
      <c r="A44" s="8">
        <v>45232</v>
      </c>
      <c r="B44" s="10" t="s">
        <v>83</v>
      </c>
      <c r="C44" s="10" t="s">
        <v>91</v>
      </c>
    </row>
    <row r="45" spans="1:3" ht="21" x14ac:dyDescent="0.25">
      <c r="A45" s="4">
        <v>45245</v>
      </c>
      <c r="B45" s="6" t="s">
        <v>88</v>
      </c>
      <c r="C45" s="6" t="s">
        <v>92</v>
      </c>
    </row>
    <row r="46" spans="1:3" ht="21" x14ac:dyDescent="0.25">
      <c r="A46" s="8">
        <v>45285</v>
      </c>
      <c r="B46" s="10" t="s">
        <v>78</v>
      </c>
      <c r="C46" s="10" t="s">
        <v>93</v>
      </c>
    </row>
    <row r="47" spans="1:3" ht="21" x14ac:dyDescent="0.25">
      <c r="A47" s="4">
        <v>45292</v>
      </c>
      <c r="B47" s="6" t="s">
        <v>78</v>
      </c>
      <c r="C47" s="6" t="s">
        <v>77</v>
      </c>
    </row>
    <row r="48" spans="1:3" ht="21" x14ac:dyDescent="0.25">
      <c r="A48" s="8">
        <v>45334</v>
      </c>
      <c r="B48" s="10" t="s">
        <v>78</v>
      </c>
      <c r="C48" s="10" t="s">
        <v>79</v>
      </c>
    </row>
    <row r="49" spans="1:3" ht="21" x14ac:dyDescent="0.25">
      <c r="A49" s="4">
        <v>45335</v>
      </c>
      <c r="B49" s="6" t="s">
        <v>80</v>
      </c>
      <c r="C49" s="6" t="s">
        <v>79</v>
      </c>
    </row>
    <row r="50" spans="1:3" ht="21" x14ac:dyDescent="0.25">
      <c r="A50" s="8">
        <v>45380</v>
      </c>
      <c r="B50" s="10" t="s">
        <v>81</v>
      </c>
      <c r="C50" s="10" t="s">
        <v>82</v>
      </c>
    </row>
    <row r="51" spans="1:3" ht="21" x14ac:dyDescent="0.25">
      <c r="A51" s="4">
        <v>45403</v>
      </c>
      <c r="B51" s="6" t="s">
        <v>85</v>
      </c>
      <c r="C51" s="6" t="s">
        <v>84</v>
      </c>
    </row>
    <row r="52" spans="1:3" ht="21" x14ac:dyDescent="0.25">
      <c r="A52" s="8">
        <v>45413</v>
      </c>
      <c r="B52" s="10" t="s">
        <v>88</v>
      </c>
      <c r="C52" s="10" t="s">
        <v>86</v>
      </c>
    </row>
    <row r="53" spans="1:3" ht="21" x14ac:dyDescent="0.25">
      <c r="A53" s="4">
        <v>45442</v>
      </c>
      <c r="B53" s="6" t="s">
        <v>83</v>
      </c>
      <c r="C53" s="6" t="s">
        <v>87</v>
      </c>
    </row>
    <row r="54" spans="1:3" x14ac:dyDescent="0.25">
      <c r="A54" s="8">
        <v>45542</v>
      </c>
      <c r="B54" s="10" t="s">
        <v>76</v>
      </c>
      <c r="C54" s="10" t="s">
        <v>89</v>
      </c>
    </row>
    <row r="55" spans="1:3" ht="21.75" x14ac:dyDescent="0.25">
      <c r="A55" s="4">
        <v>45577</v>
      </c>
      <c r="B55" s="6" t="s">
        <v>76</v>
      </c>
      <c r="C55" s="6" t="s">
        <v>90</v>
      </c>
    </row>
    <row r="56" spans="1:3" x14ac:dyDescent="0.25">
      <c r="A56" s="8">
        <v>45598</v>
      </c>
      <c r="B56" s="10" t="s">
        <v>76</v>
      </c>
      <c r="C56" s="10" t="s">
        <v>91</v>
      </c>
    </row>
    <row r="57" spans="1:3" ht="21" x14ac:dyDescent="0.25">
      <c r="A57" s="4">
        <v>45611</v>
      </c>
      <c r="B57" s="6" t="s">
        <v>81</v>
      </c>
      <c r="C57" s="6" t="s">
        <v>92</v>
      </c>
    </row>
    <row r="58" spans="1:3" ht="21" x14ac:dyDescent="0.25">
      <c r="A58" s="8">
        <v>45651</v>
      </c>
      <c r="B58" s="10" t="s">
        <v>88</v>
      </c>
      <c r="C58" s="10" t="s">
        <v>93</v>
      </c>
    </row>
    <row r="59" spans="1:3" ht="21" x14ac:dyDescent="0.25">
      <c r="A59" s="4">
        <v>45658</v>
      </c>
      <c r="B59" s="6" t="s">
        <v>88</v>
      </c>
      <c r="C59" s="6" t="s">
        <v>77</v>
      </c>
    </row>
    <row r="60" spans="1:3" ht="21" x14ac:dyDescent="0.25">
      <c r="A60" s="8">
        <v>45719</v>
      </c>
      <c r="B60" s="10" t="s">
        <v>78</v>
      </c>
      <c r="C60" s="10" t="s">
        <v>79</v>
      </c>
    </row>
    <row r="61" spans="1:3" ht="21" x14ac:dyDescent="0.25">
      <c r="A61" s="4">
        <v>45720</v>
      </c>
      <c r="B61" s="6" t="s">
        <v>80</v>
      </c>
      <c r="C61" s="6" t="s">
        <v>79</v>
      </c>
    </row>
    <row r="62" spans="1:3" ht="21" x14ac:dyDescent="0.25">
      <c r="A62" s="8">
        <v>45765</v>
      </c>
      <c r="B62" s="10" t="s">
        <v>81</v>
      </c>
      <c r="C62" s="10" t="s">
        <v>82</v>
      </c>
    </row>
    <row r="63" spans="1:3" ht="21" x14ac:dyDescent="0.25">
      <c r="A63" s="4">
        <v>45768</v>
      </c>
      <c r="B63" s="6" t="s">
        <v>78</v>
      </c>
      <c r="C63" s="6" t="s">
        <v>84</v>
      </c>
    </row>
    <row r="64" spans="1:3" ht="21" x14ac:dyDescent="0.25">
      <c r="A64" s="8">
        <v>45778</v>
      </c>
      <c r="B64" s="10" t="s">
        <v>83</v>
      </c>
      <c r="C64" s="10" t="s">
        <v>86</v>
      </c>
    </row>
    <row r="65" spans="1:3" ht="21" x14ac:dyDescent="0.25">
      <c r="A65" s="4">
        <v>45827</v>
      </c>
      <c r="B65" s="6" t="s">
        <v>83</v>
      </c>
      <c r="C65" s="6" t="s">
        <v>87</v>
      </c>
    </row>
    <row r="66" spans="1:3" ht="21" x14ac:dyDescent="0.25">
      <c r="A66" s="8">
        <v>45907</v>
      </c>
      <c r="B66" s="10" t="s">
        <v>85</v>
      </c>
      <c r="C66" s="10" t="s">
        <v>89</v>
      </c>
    </row>
    <row r="67" spans="1:3" ht="21.75" x14ac:dyDescent="0.25">
      <c r="A67" s="4">
        <v>45942</v>
      </c>
      <c r="B67" s="6" t="s">
        <v>85</v>
      </c>
      <c r="C67" s="6" t="s">
        <v>90</v>
      </c>
    </row>
    <row r="68" spans="1:3" ht="21" x14ac:dyDescent="0.25">
      <c r="A68" s="8">
        <v>45963</v>
      </c>
      <c r="B68" s="10" t="s">
        <v>85</v>
      </c>
      <c r="C68" s="10" t="s">
        <v>91</v>
      </c>
    </row>
    <row r="69" spans="1:3" ht="21" x14ac:dyDescent="0.25">
      <c r="A69" s="4">
        <v>45976</v>
      </c>
      <c r="B69" s="6" t="s">
        <v>76</v>
      </c>
      <c r="C69" s="6" t="s">
        <v>92</v>
      </c>
    </row>
    <row r="70" spans="1:3" ht="21" x14ac:dyDescent="0.25">
      <c r="A70" s="8">
        <v>46016</v>
      </c>
      <c r="B70" s="10" t="s">
        <v>83</v>
      </c>
      <c r="C70" s="10" t="s">
        <v>93</v>
      </c>
    </row>
    <row r="71" spans="1:3" ht="21" x14ac:dyDescent="0.25">
      <c r="A71" s="4">
        <v>46023</v>
      </c>
      <c r="B71" s="6" t="s">
        <v>83</v>
      </c>
      <c r="C71" s="6" t="s">
        <v>77</v>
      </c>
    </row>
    <row r="72" spans="1:3" ht="21" x14ac:dyDescent="0.25">
      <c r="A72" s="8">
        <v>46069</v>
      </c>
      <c r="B72" s="10" t="s">
        <v>78</v>
      </c>
      <c r="C72" s="10" t="s">
        <v>79</v>
      </c>
    </row>
    <row r="73" spans="1:3" ht="21" x14ac:dyDescent="0.25">
      <c r="A73" s="4">
        <v>46070</v>
      </c>
      <c r="B73" s="6" t="s">
        <v>80</v>
      </c>
      <c r="C73" s="6" t="s">
        <v>79</v>
      </c>
    </row>
    <row r="74" spans="1:3" ht="21" x14ac:dyDescent="0.25">
      <c r="A74" s="8">
        <v>46115</v>
      </c>
      <c r="B74" s="10" t="s">
        <v>81</v>
      </c>
      <c r="C74" s="10" t="s">
        <v>82</v>
      </c>
    </row>
    <row r="75" spans="1:3" ht="21" x14ac:dyDescent="0.25">
      <c r="A75" s="4">
        <v>46133</v>
      </c>
      <c r="B75" s="6" t="s">
        <v>80</v>
      </c>
      <c r="C75" s="6" t="s">
        <v>84</v>
      </c>
    </row>
    <row r="76" spans="1:3" ht="21" x14ac:dyDescent="0.25">
      <c r="A76" s="8">
        <v>46143</v>
      </c>
      <c r="B76" s="10" t="s">
        <v>81</v>
      </c>
      <c r="C76" s="10" t="s">
        <v>86</v>
      </c>
    </row>
    <row r="77" spans="1:3" ht="21" x14ac:dyDescent="0.25">
      <c r="A77" s="4">
        <v>46177</v>
      </c>
      <c r="B77" s="6" t="s">
        <v>83</v>
      </c>
      <c r="C77" s="6" t="s">
        <v>87</v>
      </c>
    </row>
    <row r="78" spans="1:3" ht="21" x14ac:dyDescent="0.25">
      <c r="A78" s="8">
        <v>46272</v>
      </c>
      <c r="B78" s="10" t="s">
        <v>78</v>
      </c>
      <c r="C78" s="10" t="s">
        <v>89</v>
      </c>
    </row>
    <row r="79" spans="1:3" ht="21.75" x14ac:dyDescent="0.25">
      <c r="A79" s="4">
        <v>46307</v>
      </c>
      <c r="B79" s="6" t="s">
        <v>78</v>
      </c>
      <c r="C79" s="6" t="s">
        <v>90</v>
      </c>
    </row>
    <row r="80" spans="1:3" ht="21" x14ac:dyDescent="0.25">
      <c r="A80" s="8">
        <v>46328</v>
      </c>
      <c r="B80" s="10" t="s">
        <v>78</v>
      </c>
      <c r="C80" s="10" t="s">
        <v>91</v>
      </c>
    </row>
    <row r="81" spans="1:3" ht="21" x14ac:dyDescent="0.25">
      <c r="A81" s="4">
        <v>46341</v>
      </c>
      <c r="B81" s="6" t="s">
        <v>85</v>
      </c>
      <c r="C81" s="6" t="s">
        <v>92</v>
      </c>
    </row>
    <row r="82" spans="1:3" ht="21" x14ac:dyDescent="0.25">
      <c r="A82" s="8">
        <v>46381</v>
      </c>
      <c r="B82" s="10" t="s">
        <v>81</v>
      </c>
      <c r="C82" s="10" t="s">
        <v>93</v>
      </c>
    </row>
    <row r="83" spans="1:3" ht="21" x14ac:dyDescent="0.25">
      <c r="A83" s="4">
        <v>46388</v>
      </c>
      <c r="B83" s="6" t="s">
        <v>81</v>
      </c>
      <c r="C83" s="6" t="s">
        <v>77</v>
      </c>
    </row>
    <row r="84" spans="1:3" ht="21" x14ac:dyDescent="0.25">
      <c r="A84" s="8">
        <v>46426</v>
      </c>
      <c r="B84" s="10" t="s">
        <v>78</v>
      </c>
      <c r="C84" s="10" t="s">
        <v>79</v>
      </c>
    </row>
    <row r="85" spans="1:3" ht="21" x14ac:dyDescent="0.25">
      <c r="A85" s="4">
        <v>46427</v>
      </c>
      <c r="B85" s="6" t="s">
        <v>80</v>
      </c>
      <c r="C85" s="6" t="s">
        <v>79</v>
      </c>
    </row>
    <row r="86" spans="1:3" ht="21" x14ac:dyDescent="0.25">
      <c r="A86" s="8">
        <v>46472</v>
      </c>
      <c r="B86" s="10" t="s">
        <v>81</v>
      </c>
      <c r="C86" s="10" t="s">
        <v>82</v>
      </c>
    </row>
    <row r="87" spans="1:3" ht="21" x14ac:dyDescent="0.25">
      <c r="A87" s="4">
        <v>46498</v>
      </c>
      <c r="B87" s="6" t="s">
        <v>88</v>
      </c>
      <c r="C87" s="6" t="s">
        <v>84</v>
      </c>
    </row>
    <row r="88" spans="1:3" x14ac:dyDescent="0.25">
      <c r="A88" s="8">
        <v>46508</v>
      </c>
      <c r="B88" s="10" t="s">
        <v>76</v>
      </c>
      <c r="C88" s="10" t="s">
        <v>86</v>
      </c>
    </row>
    <row r="89" spans="1:3" ht="21" x14ac:dyDescent="0.25">
      <c r="A89" s="4">
        <v>46534</v>
      </c>
      <c r="B89" s="6" t="s">
        <v>83</v>
      </c>
      <c r="C89" s="6" t="s">
        <v>87</v>
      </c>
    </row>
    <row r="90" spans="1:3" ht="21" x14ac:dyDescent="0.25">
      <c r="A90" s="8">
        <v>46637</v>
      </c>
      <c r="B90" s="10" t="s">
        <v>80</v>
      </c>
      <c r="C90" s="10" t="s">
        <v>89</v>
      </c>
    </row>
    <row r="91" spans="1:3" ht="21.75" x14ac:dyDescent="0.25">
      <c r="A91" s="4">
        <v>46672</v>
      </c>
      <c r="B91" s="6" t="s">
        <v>80</v>
      </c>
      <c r="C91" s="6" t="s">
        <v>90</v>
      </c>
    </row>
    <row r="92" spans="1:3" ht="21" x14ac:dyDescent="0.25">
      <c r="A92" s="8">
        <v>46693</v>
      </c>
      <c r="B92" s="10" t="s">
        <v>80</v>
      </c>
      <c r="C92" s="10" t="s">
        <v>91</v>
      </c>
    </row>
    <row r="93" spans="1:3" ht="21" x14ac:dyDescent="0.25">
      <c r="A93" s="4">
        <v>46706</v>
      </c>
      <c r="B93" s="6" t="s">
        <v>78</v>
      </c>
      <c r="C93" s="6" t="s">
        <v>92</v>
      </c>
    </row>
    <row r="94" spans="1:3" x14ac:dyDescent="0.25">
      <c r="A94" s="8">
        <v>46746</v>
      </c>
      <c r="B94" s="10" t="s">
        <v>76</v>
      </c>
      <c r="C94" s="10" t="s">
        <v>93</v>
      </c>
    </row>
    <row r="95" spans="1:3" ht="21" x14ac:dyDescent="0.25">
      <c r="A95" s="4">
        <v>46753</v>
      </c>
      <c r="B95" s="6" t="s">
        <v>76</v>
      </c>
      <c r="C95" s="6" t="s">
        <v>77</v>
      </c>
    </row>
    <row r="96" spans="1:3" ht="21" x14ac:dyDescent="0.25">
      <c r="A96" s="8">
        <v>46811</v>
      </c>
      <c r="B96" s="10" t="s">
        <v>78</v>
      </c>
      <c r="C96" s="10" t="s">
        <v>79</v>
      </c>
    </row>
    <row r="97" spans="1:3" ht="21" x14ac:dyDescent="0.25">
      <c r="A97" s="4">
        <v>46812</v>
      </c>
      <c r="B97" s="6" t="s">
        <v>80</v>
      </c>
      <c r="C97" s="6" t="s">
        <v>79</v>
      </c>
    </row>
    <row r="98" spans="1:3" ht="21" x14ac:dyDescent="0.25">
      <c r="A98" s="8">
        <v>46857</v>
      </c>
      <c r="B98" s="10" t="s">
        <v>81</v>
      </c>
      <c r="C98" s="10" t="s">
        <v>82</v>
      </c>
    </row>
    <row r="99" spans="1:3" ht="21" x14ac:dyDescent="0.25">
      <c r="A99" s="4">
        <v>46864</v>
      </c>
      <c r="B99" s="6" t="s">
        <v>81</v>
      </c>
      <c r="C99" s="6" t="s">
        <v>84</v>
      </c>
    </row>
    <row r="100" spans="1:3" ht="21" x14ac:dyDescent="0.25">
      <c r="A100" s="8">
        <v>46874</v>
      </c>
      <c r="B100" s="10" t="s">
        <v>78</v>
      </c>
      <c r="C100" s="10" t="s">
        <v>86</v>
      </c>
    </row>
    <row r="101" spans="1:3" ht="21" x14ac:dyDescent="0.25">
      <c r="A101" s="4">
        <v>46919</v>
      </c>
      <c r="B101" s="6" t="s">
        <v>83</v>
      </c>
      <c r="C101" s="6" t="s">
        <v>87</v>
      </c>
    </row>
    <row r="102" spans="1:3" ht="21" x14ac:dyDescent="0.25">
      <c r="A102" s="8">
        <v>47003</v>
      </c>
      <c r="B102" s="10" t="s">
        <v>83</v>
      </c>
      <c r="C102" s="10" t="s">
        <v>89</v>
      </c>
    </row>
    <row r="103" spans="1:3" ht="21.75" x14ac:dyDescent="0.25">
      <c r="A103" s="4">
        <v>47038</v>
      </c>
      <c r="B103" s="6" t="s">
        <v>83</v>
      </c>
      <c r="C103" s="6" t="s">
        <v>90</v>
      </c>
    </row>
    <row r="104" spans="1:3" ht="21" x14ac:dyDescent="0.25">
      <c r="A104" s="8">
        <v>47059</v>
      </c>
      <c r="B104" s="10" t="s">
        <v>83</v>
      </c>
      <c r="C104" s="10" t="s">
        <v>91</v>
      </c>
    </row>
    <row r="105" spans="1:3" ht="21" x14ac:dyDescent="0.25">
      <c r="A105" s="4">
        <v>47072</v>
      </c>
      <c r="B105" s="6" t="s">
        <v>88</v>
      </c>
      <c r="C105" s="6" t="s">
        <v>92</v>
      </c>
    </row>
    <row r="106" spans="1:3" ht="21" x14ac:dyDescent="0.25">
      <c r="A106" s="8">
        <v>47112</v>
      </c>
      <c r="B106" s="10" t="s">
        <v>78</v>
      </c>
      <c r="C106" s="10" t="s">
        <v>93</v>
      </c>
    </row>
    <row r="107" spans="1:3" ht="21" x14ac:dyDescent="0.25">
      <c r="A107" s="4">
        <v>47119</v>
      </c>
      <c r="B107" s="6" t="s">
        <v>78</v>
      </c>
      <c r="C107" s="6" t="s">
        <v>77</v>
      </c>
    </row>
    <row r="108" spans="1:3" ht="21" x14ac:dyDescent="0.25">
      <c r="A108" s="8">
        <v>47161</v>
      </c>
      <c r="B108" s="10" t="s">
        <v>78</v>
      </c>
      <c r="C108" s="10" t="s">
        <v>79</v>
      </c>
    </row>
    <row r="109" spans="1:3" ht="21" x14ac:dyDescent="0.25">
      <c r="A109" s="4">
        <v>47162</v>
      </c>
      <c r="B109" s="6" t="s">
        <v>80</v>
      </c>
      <c r="C109" s="6" t="s">
        <v>79</v>
      </c>
    </row>
    <row r="110" spans="1:3" ht="21" x14ac:dyDescent="0.25">
      <c r="A110" s="8">
        <v>47207</v>
      </c>
      <c r="B110" s="10" t="s">
        <v>81</v>
      </c>
      <c r="C110" s="10" t="s">
        <v>82</v>
      </c>
    </row>
    <row r="111" spans="1:3" x14ac:dyDescent="0.25">
      <c r="A111" s="4">
        <v>47229</v>
      </c>
      <c r="B111" s="6" t="s">
        <v>76</v>
      </c>
      <c r="C111" s="6" t="s">
        <v>84</v>
      </c>
    </row>
    <row r="112" spans="1:3" ht="21" x14ac:dyDescent="0.25">
      <c r="A112" s="8">
        <v>47239</v>
      </c>
      <c r="B112" s="10" t="s">
        <v>80</v>
      </c>
      <c r="C112" s="10" t="s">
        <v>86</v>
      </c>
    </row>
    <row r="113" spans="1:3" ht="21" x14ac:dyDescent="0.25">
      <c r="A113" s="4">
        <v>47269</v>
      </c>
      <c r="B113" s="6" t="s">
        <v>83</v>
      </c>
      <c r="C113" s="6" t="s">
        <v>87</v>
      </c>
    </row>
    <row r="114" spans="1:3" ht="21" x14ac:dyDescent="0.25">
      <c r="A114" s="8">
        <v>47368</v>
      </c>
      <c r="B114" s="10" t="s">
        <v>81</v>
      </c>
      <c r="C114" s="10" t="s">
        <v>89</v>
      </c>
    </row>
    <row r="115" spans="1:3" ht="21.75" x14ac:dyDescent="0.25">
      <c r="A115" s="4">
        <v>47403</v>
      </c>
      <c r="B115" s="6" t="s">
        <v>81</v>
      </c>
      <c r="C115" s="6" t="s">
        <v>90</v>
      </c>
    </row>
    <row r="116" spans="1:3" ht="21" x14ac:dyDescent="0.25">
      <c r="A116" s="8">
        <v>47424</v>
      </c>
      <c r="B116" s="10" t="s">
        <v>81</v>
      </c>
      <c r="C116" s="10" t="s">
        <v>91</v>
      </c>
    </row>
    <row r="117" spans="1:3" ht="21" x14ac:dyDescent="0.25">
      <c r="A117" s="4">
        <v>47437</v>
      </c>
      <c r="B117" s="6" t="s">
        <v>83</v>
      </c>
      <c r="C117" s="6" t="s">
        <v>92</v>
      </c>
    </row>
    <row r="118" spans="1:3" ht="21" x14ac:dyDescent="0.25">
      <c r="A118" s="8">
        <v>47477</v>
      </c>
      <c r="B118" s="10" t="s">
        <v>80</v>
      </c>
      <c r="C118" s="10" t="s">
        <v>93</v>
      </c>
    </row>
    <row r="119" spans="1:3" ht="30" x14ac:dyDescent="0.25">
      <c r="A119" s="3">
        <v>47484</v>
      </c>
      <c r="B119" s="5" t="s">
        <v>80</v>
      </c>
      <c r="C119" s="5" t="s">
        <v>77</v>
      </c>
    </row>
    <row r="120" spans="1:3" ht="30" x14ac:dyDescent="0.25">
      <c r="A120" s="7">
        <v>47546</v>
      </c>
      <c r="B120" s="9" t="s">
        <v>78</v>
      </c>
      <c r="C120" s="9" t="s">
        <v>79</v>
      </c>
    </row>
    <row r="121" spans="1:3" ht="30" x14ac:dyDescent="0.25">
      <c r="A121" s="3">
        <v>47547</v>
      </c>
      <c r="B121" s="5" t="s">
        <v>80</v>
      </c>
      <c r="C121" s="5" t="s">
        <v>79</v>
      </c>
    </row>
    <row r="122" spans="1:3" ht="30" x14ac:dyDescent="0.25">
      <c r="A122" s="7">
        <v>47592</v>
      </c>
      <c r="B122" s="9" t="s">
        <v>81</v>
      </c>
      <c r="C122" s="9" t="s">
        <v>82</v>
      </c>
    </row>
    <row r="123" spans="1:3" ht="30" x14ac:dyDescent="0.25">
      <c r="A123" s="3">
        <v>47594</v>
      </c>
      <c r="B123" s="5" t="s">
        <v>85</v>
      </c>
      <c r="C123" s="5" t="s">
        <v>84</v>
      </c>
    </row>
    <row r="124" spans="1:3" ht="30" x14ac:dyDescent="0.25">
      <c r="A124" s="7">
        <v>47604</v>
      </c>
      <c r="B124" s="9" t="s">
        <v>88</v>
      </c>
      <c r="C124" s="9" t="s">
        <v>86</v>
      </c>
    </row>
    <row r="125" spans="1:3" ht="30" x14ac:dyDescent="0.25">
      <c r="A125" s="3">
        <v>47654</v>
      </c>
      <c r="B125" s="5" t="s">
        <v>83</v>
      </c>
      <c r="C125" s="5" t="s">
        <v>87</v>
      </c>
    </row>
    <row r="126" spans="1:3" ht="30" x14ac:dyDescent="0.25">
      <c r="A126" s="7">
        <v>47733</v>
      </c>
      <c r="B126" s="9" t="s">
        <v>76</v>
      </c>
      <c r="C126" s="9" t="s">
        <v>89</v>
      </c>
    </row>
    <row r="127" spans="1:3" ht="32.25" x14ac:dyDescent="0.25">
      <c r="A127" s="3">
        <v>47768</v>
      </c>
      <c r="B127" s="5" t="s">
        <v>76</v>
      </c>
      <c r="C127" s="5" t="s">
        <v>95</v>
      </c>
    </row>
    <row r="128" spans="1:3" x14ac:dyDescent="0.25">
      <c r="A128" s="7">
        <v>47789</v>
      </c>
      <c r="B128" s="9" t="s">
        <v>76</v>
      </c>
      <c r="C128" s="9" t="s">
        <v>91</v>
      </c>
    </row>
    <row r="129" spans="1:3" ht="30" x14ac:dyDescent="0.25">
      <c r="A129" s="3">
        <v>47802</v>
      </c>
      <c r="B129" s="5" t="s">
        <v>81</v>
      </c>
      <c r="C129" s="5" t="s">
        <v>92</v>
      </c>
    </row>
    <row r="130" spans="1:3" ht="30" x14ac:dyDescent="0.25">
      <c r="A130" s="7">
        <v>47842</v>
      </c>
      <c r="B130" s="9" t="s">
        <v>88</v>
      </c>
      <c r="C130" s="9" t="s">
        <v>93</v>
      </c>
    </row>
    <row r="131" spans="1:3" ht="21" x14ac:dyDescent="0.25">
      <c r="A131" s="4">
        <v>47849</v>
      </c>
      <c r="B131" s="6" t="s">
        <v>88</v>
      </c>
      <c r="C131" s="6" t="s">
        <v>77</v>
      </c>
    </row>
    <row r="132" spans="1:3" ht="21" x14ac:dyDescent="0.25">
      <c r="A132" s="8">
        <v>47903</v>
      </c>
      <c r="B132" s="10" t="s">
        <v>78</v>
      </c>
      <c r="C132" s="10" t="s">
        <v>79</v>
      </c>
    </row>
    <row r="133" spans="1:3" ht="21" x14ac:dyDescent="0.25">
      <c r="A133" s="4">
        <v>47904</v>
      </c>
      <c r="B133" s="6" t="s">
        <v>80</v>
      </c>
      <c r="C133" s="6" t="s">
        <v>79</v>
      </c>
    </row>
    <row r="134" spans="1:3" ht="21" x14ac:dyDescent="0.25">
      <c r="A134" s="8">
        <v>47949</v>
      </c>
      <c r="B134" s="10" t="s">
        <v>81</v>
      </c>
      <c r="C134" s="10" t="s">
        <v>82</v>
      </c>
    </row>
    <row r="135" spans="1:3" ht="21" x14ac:dyDescent="0.25">
      <c r="A135" s="4">
        <v>47959</v>
      </c>
      <c r="B135" s="6" t="s">
        <v>78</v>
      </c>
      <c r="C135" s="6" t="s">
        <v>84</v>
      </c>
    </row>
    <row r="136" spans="1:3" ht="21" x14ac:dyDescent="0.25">
      <c r="A136" s="8">
        <v>47969</v>
      </c>
      <c r="B136" s="10" t="s">
        <v>83</v>
      </c>
      <c r="C136" s="10" t="s">
        <v>86</v>
      </c>
    </row>
    <row r="137" spans="1:3" ht="21" x14ac:dyDescent="0.25">
      <c r="A137" s="4">
        <v>48011</v>
      </c>
      <c r="B137" s="6" t="s">
        <v>83</v>
      </c>
      <c r="C137" s="6" t="s">
        <v>87</v>
      </c>
    </row>
    <row r="138" spans="1:3" ht="21" x14ac:dyDescent="0.25">
      <c r="A138" s="8">
        <v>48098</v>
      </c>
      <c r="B138" s="10" t="s">
        <v>85</v>
      </c>
      <c r="C138" s="10" t="s">
        <v>89</v>
      </c>
    </row>
    <row r="139" spans="1:3" ht="21.75" x14ac:dyDescent="0.25">
      <c r="A139" s="4">
        <v>48133</v>
      </c>
      <c r="B139" s="6" t="s">
        <v>85</v>
      </c>
      <c r="C139" s="6" t="s">
        <v>90</v>
      </c>
    </row>
    <row r="140" spans="1:3" ht="21" x14ac:dyDescent="0.25">
      <c r="A140" s="8">
        <v>48154</v>
      </c>
      <c r="B140" s="10" t="s">
        <v>85</v>
      </c>
      <c r="C140" s="10" t="s">
        <v>91</v>
      </c>
    </row>
    <row r="141" spans="1:3" ht="21" x14ac:dyDescent="0.25">
      <c r="A141" s="4">
        <v>48167</v>
      </c>
      <c r="B141" s="6" t="s">
        <v>76</v>
      </c>
      <c r="C141" s="6" t="s">
        <v>92</v>
      </c>
    </row>
    <row r="142" spans="1:3" ht="21" x14ac:dyDescent="0.25">
      <c r="A142" s="8">
        <v>48207</v>
      </c>
      <c r="B142" s="10" t="s">
        <v>83</v>
      </c>
      <c r="C142" s="10" t="s">
        <v>93</v>
      </c>
    </row>
    <row r="143" spans="1:3" ht="30" x14ac:dyDescent="0.25">
      <c r="A143" s="3">
        <v>48214</v>
      </c>
      <c r="B143" s="5" t="s">
        <v>83</v>
      </c>
      <c r="C143" s="5" t="s">
        <v>77</v>
      </c>
    </row>
    <row r="144" spans="1:3" ht="30" x14ac:dyDescent="0.25">
      <c r="A144" s="7">
        <v>48253</v>
      </c>
      <c r="B144" s="9" t="s">
        <v>78</v>
      </c>
      <c r="C144" s="9" t="s">
        <v>79</v>
      </c>
    </row>
    <row r="145" spans="1:3" ht="30" x14ac:dyDescent="0.25">
      <c r="A145" s="3">
        <v>48254</v>
      </c>
      <c r="B145" s="5" t="s">
        <v>80</v>
      </c>
      <c r="C145" s="5" t="s">
        <v>79</v>
      </c>
    </row>
    <row r="146" spans="1:3" ht="30" x14ac:dyDescent="0.25">
      <c r="A146" s="7">
        <v>48299</v>
      </c>
      <c r="B146" s="9" t="s">
        <v>81</v>
      </c>
      <c r="C146" s="9" t="s">
        <v>82</v>
      </c>
    </row>
    <row r="147" spans="1:3" ht="30" x14ac:dyDescent="0.25">
      <c r="A147" s="3">
        <v>48325</v>
      </c>
      <c r="B147" s="5" t="s">
        <v>88</v>
      </c>
      <c r="C147" s="5" t="s">
        <v>84</v>
      </c>
    </row>
    <row r="148" spans="1:3" x14ac:dyDescent="0.25">
      <c r="A148" s="7">
        <v>48335</v>
      </c>
      <c r="B148" s="9" t="s">
        <v>76</v>
      </c>
      <c r="C148" s="9" t="s">
        <v>86</v>
      </c>
    </row>
    <row r="149" spans="1:3" ht="30" x14ac:dyDescent="0.25">
      <c r="A149" s="3">
        <v>48361</v>
      </c>
      <c r="B149" s="5" t="s">
        <v>83</v>
      </c>
      <c r="C149" s="5" t="s">
        <v>87</v>
      </c>
    </row>
    <row r="150" spans="1:3" ht="30" x14ac:dyDescent="0.25">
      <c r="A150" s="7">
        <v>48464</v>
      </c>
      <c r="B150" s="9" t="s">
        <v>80</v>
      </c>
      <c r="C150" s="9" t="s">
        <v>89</v>
      </c>
    </row>
    <row r="151" spans="1:3" ht="32.25" x14ac:dyDescent="0.25">
      <c r="A151" s="3">
        <v>48499</v>
      </c>
      <c r="B151" s="5" t="s">
        <v>80</v>
      </c>
      <c r="C151" s="5" t="s">
        <v>95</v>
      </c>
    </row>
    <row r="152" spans="1:3" ht="30" x14ac:dyDescent="0.25">
      <c r="A152" s="7">
        <v>48520</v>
      </c>
      <c r="B152" s="9" t="s">
        <v>80</v>
      </c>
      <c r="C152" s="9" t="s">
        <v>91</v>
      </c>
    </row>
    <row r="153" spans="1:3" ht="30" x14ac:dyDescent="0.25">
      <c r="A153" s="3">
        <v>48533</v>
      </c>
      <c r="B153" s="5" t="s">
        <v>78</v>
      </c>
      <c r="C153" s="5" t="s">
        <v>92</v>
      </c>
    </row>
    <row r="154" spans="1:3" x14ac:dyDescent="0.25">
      <c r="A154" s="7">
        <v>48573</v>
      </c>
      <c r="B154" s="9" t="s">
        <v>76</v>
      </c>
      <c r="C154" s="9" t="s">
        <v>93</v>
      </c>
    </row>
    <row r="155" spans="1:3" x14ac:dyDescent="0.25">
      <c r="A155" s="14"/>
    </row>
    <row r="156" spans="1:3" x14ac:dyDescent="0.25">
      <c r="A156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F85A-5143-4098-A0B7-1A9CB4B532CC}">
  <dimension ref="A1:G39"/>
  <sheetViews>
    <sheetView workbookViewId="0">
      <selection activeCell="C2" sqref="C2"/>
    </sheetView>
  </sheetViews>
  <sheetFormatPr defaultRowHeight="15" x14ac:dyDescent="0.25"/>
  <cols>
    <col min="1" max="1" width="20.140625" bestFit="1" customWidth="1"/>
    <col min="2" max="2" width="20.28515625" bestFit="1" customWidth="1"/>
    <col min="3" max="3" width="34.140625" bestFit="1" customWidth="1"/>
    <col min="4" max="4" width="31.140625" bestFit="1" customWidth="1"/>
    <col min="5" max="5" width="16.85546875" bestFit="1" customWidth="1"/>
    <col min="6" max="6" width="44.85546875" bestFit="1" customWidth="1"/>
    <col min="7" max="7" width="23.7109375" bestFit="1" customWidth="1"/>
  </cols>
  <sheetData>
    <row r="1" spans="1:7" ht="18.75" x14ac:dyDescent="0.25">
      <c r="A1" s="27" t="s">
        <v>143</v>
      </c>
      <c r="B1" s="27" t="s">
        <v>55</v>
      </c>
      <c r="C1" s="27" t="s">
        <v>144</v>
      </c>
      <c r="D1" s="27" t="s">
        <v>145</v>
      </c>
      <c r="E1" s="27" t="s">
        <v>8</v>
      </c>
      <c r="F1" s="27" t="s">
        <v>146</v>
      </c>
      <c r="G1" s="27" t="s">
        <v>148</v>
      </c>
    </row>
    <row r="2" spans="1:7" x14ac:dyDescent="0.25">
      <c r="A2" s="28" t="s">
        <v>147</v>
      </c>
      <c r="B2" s="28" t="s">
        <v>96</v>
      </c>
      <c r="C2" s="29">
        <v>99736.92</v>
      </c>
      <c r="D2" s="29">
        <v>99736.95</v>
      </c>
      <c r="E2" s="29">
        <v>0.03</v>
      </c>
      <c r="F2" s="29">
        <v>0.03</v>
      </c>
      <c r="G2" s="30" t="e">
        <f>#REF!</f>
        <v>#REF!</v>
      </c>
    </row>
    <row r="3" spans="1:7" x14ac:dyDescent="0.25">
      <c r="A3" s="28" t="s">
        <v>147</v>
      </c>
      <c r="B3" s="28" t="s">
        <v>97</v>
      </c>
      <c r="C3" s="29">
        <v>98962.5</v>
      </c>
      <c r="D3" s="29">
        <v>98961.31</v>
      </c>
      <c r="E3" s="29">
        <v>-1.19</v>
      </c>
      <c r="F3" s="29">
        <v>1.19</v>
      </c>
      <c r="G3" s="30" t="e">
        <f>#REF!</f>
        <v>#REF!</v>
      </c>
    </row>
    <row r="4" spans="1:7" x14ac:dyDescent="0.25">
      <c r="A4" s="28" t="s">
        <v>147</v>
      </c>
      <c r="B4" s="28" t="s">
        <v>98</v>
      </c>
      <c r="C4" s="29">
        <v>98226.82</v>
      </c>
      <c r="D4" s="29">
        <v>98227.37</v>
      </c>
      <c r="E4" s="29">
        <v>0.55000000000000004</v>
      </c>
      <c r="F4" s="29">
        <v>0.55000000000000004</v>
      </c>
      <c r="G4" s="30" t="e">
        <f>#REF!</f>
        <v>#REF!</v>
      </c>
    </row>
    <row r="5" spans="1:7" x14ac:dyDescent="0.25">
      <c r="A5" s="28" t="s">
        <v>147</v>
      </c>
      <c r="B5" s="28" t="s">
        <v>99</v>
      </c>
      <c r="C5" s="29">
        <v>97458.77</v>
      </c>
      <c r="D5" s="29">
        <v>97447.98</v>
      </c>
      <c r="E5" s="29">
        <v>-10.79</v>
      </c>
      <c r="F5" s="29">
        <v>10.79</v>
      </c>
      <c r="G5" s="30" t="e">
        <f>#REF!</f>
        <v>#REF!</v>
      </c>
    </row>
    <row r="6" spans="1:7" x14ac:dyDescent="0.25">
      <c r="A6" s="28" t="s">
        <v>147</v>
      </c>
      <c r="B6" s="28" t="s">
        <v>100</v>
      </c>
      <c r="C6" s="29">
        <v>96492.35</v>
      </c>
      <c r="D6" s="29">
        <v>96481.07</v>
      </c>
      <c r="E6" s="29">
        <v>-11.28</v>
      </c>
      <c r="F6" s="29">
        <v>11.28</v>
      </c>
      <c r="G6" s="30" t="e">
        <f>#REF!</f>
        <v>#REF!</v>
      </c>
    </row>
    <row r="7" spans="1:7" x14ac:dyDescent="0.25">
      <c r="A7" s="28" t="s">
        <v>147</v>
      </c>
      <c r="B7" s="28" t="s">
        <v>101</v>
      </c>
      <c r="C7" s="29">
        <v>95611.64</v>
      </c>
      <c r="D7" s="29">
        <v>95591.3</v>
      </c>
      <c r="E7" s="29">
        <v>-20.34</v>
      </c>
      <c r="F7" s="29">
        <v>20.34</v>
      </c>
      <c r="G7" s="30" t="e">
        <f>#REF!</f>
        <v>#REF!</v>
      </c>
    </row>
    <row r="8" spans="1:7" x14ac:dyDescent="0.25">
      <c r="A8" s="28" t="s">
        <v>147</v>
      </c>
      <c r="B8" s="28" t="s">
        <v>102</v>
      </c>
      <c r="C8" s="29">
        <v>94583.39</v>
      </c>
      <c r="D8" s="29">
        <v>94571.82</v>
      </c>
      <c r="E8" s="29">
        <v>-11.57</v>
      </c>
      <c r="F8" s="29">
        <v>11.57</v>
      </c>
      <c r="G8" s="30" t="e">
        <f>#REF!</f>
        <v>#REF!</v>
      </c>
    </row>
    <row r="9" spans="1:7" x14ac:dyDescent="0.25">
      <c r="A9" s="28" t="s">
        <v>147</v>
      </c>
      <c r="B9" s="28" t="s">
        <v>103</v>
      </c>
      <c r="C9" s="29">
        <v>93630.03</v>
      </c>
      <c r="D9" s="29">
        <v>93597.79</v>
      </c>
      <c r="E9" s="29">
        <v>-32.24</v>
      </c>
      <c r="F9" s="29">
        <v>32.24</v>
      </c>
      <c r="G9" s="30" t="e">
        <f>#REF!</f>
        <v>#REF!</v>
      </c>
    </row>
    <row r="10" spans="1:7" x14ac:dyDescent="0.25">
      <c r="A10" s="28" t="s">
        <v>147</v>
      </c>
      <c r="B10" s="28" t="s">
        <v>104</v>
      </c>
      <c r="C10" s="29">
        <v>92664.49</v>
      </c>
      <c r="D10" s="29">
        <v>92618.83</v>
      </c>
      <c r="E10" s="29">
        <v>-45.66</v>
      </c>
      <c r="F10" s="29">
        <v>45.66</v>
      </c>
      <c r="G10" s="30" t="e">
        <f>#REF!</f>
        <v>#REF!</v>
      </c>
    </row>
    <row r="11" spans="1:7" x14ac:dyDescent="0.25">
      <c r="A11" s="28" t="s">
        <v>147</v>
      </c>
      <c r="B11" s="28" t="s">
        <v>105</v>
      </c>
      <c r="C11" s="29">
        <v>91627.39</v>
      </c>
      <c r="D11" s="29">
        <v>91565.73</v>
      </c>
      <c r="E11" s="29">
        <v>-61.66</v>
      </c>
      <c r="F11" s="29">
        <v>61.66</v>
      </c>
      <c r="G11" s="30" t="e">
        <f>#REF!</f>
        <v>#REF!</v>
      </c>
    </row>
    <row r="12" spans="1:7" x14ac:dyDescent="0.25">
      <c r="A12" s="28" t="s">
        <v>147</v>
      </c>
      <c r="B12" s="28" t="s">
        <v>106</v>
      </c>
      <c r="C12" s="29">
        <v>90689.03</v>
      </c>
      <c r="D12" s="29">
        <v>90610.14</v>
      </c>
      <c r="E12" s="29">
        <v>-78.89</v>
      </c>
      <c r="F12" s="29">
        <v>78.89</v>
      </c>
      <c r="G12" s="30" t="e">
        <f>#REF!</f>
        <v>#REF!</v>
      </c>
    </row>
    <row r="13" spans="1:7" x14ac:dyDescent="0.25">
      <c r="A13" s="28" t="s">
        <v>147</v>
      </c>
      <c r="B13" s="28" t="s">
        <v>107</v>
      </c>
      <c r="C13" s="29">
        <v>89820.66</v>
      </c>
      <c r="D13" s="29">
        <v>89730.79</v>
      </c>
      <c r="E13" s="29">
        <v>-89.87</v>
      </c>
      <c r="F13" s="29">
        <v>89.87</v>
      </c>
      <c r="G13" s="30" t="e">
        <f>#REF!</f>
        <v>#REF!</v>
      </c>
    </row>
    <row r="14" spans="1:7" x14ac:dyDescent="0.25">
      <c r="A14" s="28" t="s">
        <v>147</v>
      </c>
      <c r="B14" s="28" t="s">
        <v>108</v>
      </c>
      <c r="C14" s="29">
        <v>88957.32</v>
      </c>
      <c r="D14" s="29">
        <v>88856.04</v>
      </c>
      <c r="E14" s="29">
        <v>-101.28</v>
      </c>
      <c r="F14" s="29">
        <v>101.28</v>
      </c>
      <c r="G14" s="30" t="e">
        <f>#REF!</f>
        <v>#REF!</v>
      </c>
    </row>
    <row r="15" spans="1:7" x14ac:dyDescent="0.25">
      <c r="A15" s="28" t="s">
        <v>147</v>
      </c>
      <c r="B15" s="28" t="s">
        <v>109</v>
      </c>
      <c r="C15" s="29">
        <v>88018.04</v>
      </c>
      <c r="D15" s="29">
        <v>87904.15</v>
      </c>
      <c r="E15" s="29">
        <v>-113.89</v>
      </c>
      <c r="F15" s="29">
        <v>113.89</v>
      </c>
      <c r="G15" s="30" t="e">
        <f>#REF!</f>
        <v>#REF!</v>
      </c>
    </row>
    <row r="16" spans="1:7" x14ac:dyDescent="0.25">
      <c r="A16" s="28" t="s">
        <v>147</v>
      </c>
      <c r="B16" s="28" t="s">
        <v>110</v>
      </c>
      <c r="C16" s="29">
        <v>85424.19</v>
      </c>
      <c r="D16" s="29">
        <v>85297.05</v>
      </c>
      <c r="E16" s="29">
        <v>-127.14</v>
      </c>
      <c r="F16" s="29">
        <v>127.14</v>
      </c>
      <c r="G16" s="30" t="e">
        <f>#REF!</f>
        <v>#REF!</v>
      </c>
    </row>
    <row r="17" spans="1:7" x14ac:dyDescent="0.25">
      <c r="A17" s="28" t="s">
        <v>147</v>
      </c>
      <c r="B17" s="28" t="s">
        <v>111</v>
      </c>
      <c r="C17" s="29">
        <v>83050.63</v>
      </c>
      <c r="D17" s="29">
        <v>82914.92</v>
      </c>
      <c r="E17" s="29">
        <v>-135.71</v>
      </c>
      <c r="F17" s="29">
        <v>135.71</v>
      </c>
      <c r="G17" s="30" t="e">
        <f>#REF!</f>
        <v>#REF!</v>
      </c>
    </row>
    <row r="18" spans="1:7" x14ac:dyDescent="0.25">
      <c r="A18" s="28" t="s">
        <v>147</v>
      </c>
      <c r="B18" s="28" t="s">
        <v>112</v>
      </c>
      <c r="C18" s="29">
        <v>80729.740000000005</v>
      </c>
      <c r="D18" s="29">
        <v>80590.92</v>
      </c>
      <c r="E18" s="29">
        <v>-138.82</v>
      </c>
      <c r="F18" s="29">
        <v>138.82</v>
      </c>
      <c r="G18" s="30" t="e">
        <f>#REF!</f>
        <v>#REF!</v>
      </c>
    </row>
    <row r="19" spans="1:7" x14ac:dyDescent="0.25">
      <c r="A19" s="28" t="s">
        <v>147</v>
      </c>
      <c r="B19" s="28" t="s">
        <v>113</v>
      </c>
      <c r="C19" s="29">
        <v>78635.199999999997</v>
      </c>
      <c r="D19" s="29">
        <v>78499.740000000005</v>
      </c>
      <c r="E19" s="29">
        <v>-135.46</v>
      </c>
      <c r="F19" s="29">
        <v>135.46</v>
      </c>
      <c r="G19" s="30" t="e">
        <f>#REF!</f>
        <v>#REF!</v>
      </c>
    </row>
    <row r="20" spans="1:7" x14ac:dyDescent="0.25">
      <c r="A20" s="28" t="s">
        <v>147</v>
      </c>
      <c r="B20" s="28" t="s">
        <v>114</v>
      </c>
      <c r="C20" s="29">
        <v>76515.17</v>
      </c>
      <c r="D20" s="29">
        <v>76378.039999999994</v>
      </c>
      <c r="E20" s="29">
        <v>-137.13</v>
      </c>
      <c r="F20" s="29">
        <v>137.13</v>
      </c>
      <c r="G20" s="30" t="e">
        <f>#REF!</f>
        <v>#REF!</v>
      </c>
    </row>
    <row r="21" spans="1:7" x14ac:dyDescent="0.25">
      <c r="A21" s="28" t="s">
        <v>147</v>
      </c>
      <c r="B21" s="28" t="s">
        <v>115</v>
      </c>
      <c r="C21" s="29">
        <v>74405.740000000005</v>
      </c>
      <c r="D21" s="29">
        <v>74270.7</v>
      </c>
      <c r="E21" s="29">
        <v>-135.04</v>
      </c>
      <c r="F21" s="29">
        <v>135.04</v>
      </c>
      <c r="G21" s="30" t="e">
        <f>#REF!</f>
        <v>#REF!</v>
      </c>
    </row>
    <row r="22" spans="1:7" x14ac:dyDescent="0.25">
      <c r="A22" s="28" t="s">
        <v>147</v>
      </c>
      <c r="B22" s="28" t="s">
        <v>116</v>
      </c>
      <c r="C22" s="29">
        <v>72263.360000000001</v>
      </c>
      <c r="D22" s="29">
        <v>72104.899999999994</v>
      </c>
      <c r="E22" s="29">
        <v>-158.46</v>
      </c>
      <c r="F22" s="29">
        <v>158.46</v>
      </c>
      <c r="G22" s="30" t="e">
        <f>#REF!</f>
        <v>#REF!</v>
      </c>
    </row>
    <row r="23" spans="1:7" x14ac:dyDescent="0.25">
      <c r="A23" s="28" t="s">
        <v>147</v>
      </c>
      <c r="B23" s="28" t="s">
        <v>117</v>
      </c>
      <c r="C23" s="29">
        <v>70232.72</v>
      </c>
      <c r="D23" s="29">
        <v>70048.460000000006</v>
      </c>
      <c r="E23" s="29">
        <v>-184.26</v>
      </c>
      <c r="F23" s="29">
        <v>184.26</v>
      </c>
      <c r="G23" s="30" t="e">
        <f>#REF!</f>
        <v>#REF!</v>
      </c>
    </row>
    <row r="24" spans="1:7" x14ac:dyDescent="0.25">
      <c r="A24" s="28" t="s">
        <v>147</v>
      </c>
      <c r="B24" s="28" t="s">
        <v>118</v>
      </c>
      <c r="C24" s="29">
        <v>68372.73</v>
      </c>
      <c r="D24" s="29">
        <v>68182.63</v>
      </c>
      <c r="E24" s="29">
        <v>-190.1</v>
      </c>
      <c r="F24" s="29">
        <v>190.1</v>
      </c>
      <c r="G24" s="30" t="e">
        <f>#REF!</f>
        <v>#REF!</v>
      </c>
    </row>
    <row r="25" spans="1:7" x14ac:dyDescent="0.25">
      <c r="A25" s="28" t="s">
        <v>147</v>
      </c>
      <c r="B25" s="28" t="s">
        <v>119</v>
      </c>
      <c r="C25" s="29">
        <v>66689.88</v>
      </c>
      <c r="D25" s="29">
        <v>66496.47</v>
      </c>
      <c r="E25" s="29">
        <v>-193.41</v>
      </c>
      <c r="F25" s="29">
        <v>193.41</v>
      </c>
      <c r="G25" s="30" t="e">
        <f>#REF!</f>
        <v>#REF!</v>
      </c>
    </row>
    <row r="26" spans="1:7" x14ac:dyDescent="0.25">
      <c r="A26" s="28" t="s">
        <v>147</v>
      </c>
      <c r="B26" s="28" t="s">
        <v>120</v>
      </c>
      <c r="C26" s="29">
        <v>64695.01</v>
      </c>
      <c r="D26" s="29">
        <v>64497.61</v>
      </c>
      <c r="E26" s="29">
        <v>-197.4</v>
      </c>
      <c r="F26" s="29">
        <v>197.4</v>
      </c>
      <c r="G26" s="30" t="e">
        <f>#REF!</f>
        <v>#REF!</v>
      </c>
    </row>
    <row r="27" spans="1:7" x14ac:dyDescent="0.25">
      <c r="A27" s="28" t="s">
        <v>147</v>
      </c>
      <c r="B27" s="28" t="s">
        <v>121</v>
      </c>
      <c r="C27" s="29">
        <v>62916.74</v>
      </c>
      <c r="D27" s="29">
        <v>62718.13</v>
      </c>
      <c r="E27" s="29">
        <v>-198.61</v>
      </c>
      <c r="F27" s="29">
        <v>198.61</v>
      </c>
      <c r="G27" s="30" t="e">
        <f>#REF!</f>
        <v>#REF!</v>
      </c>
    </row>
    <row r="28" spans="1:7" x14ac:dyDescent="0.25">
      <c r="A28" s="28" t="s">
        <v>147</v>
      </c>
      <c r="B28" s="28" t="s">
        <v>122</v>
      </c>
      <c r="C28" s="29">
        <v>61166.66</v>
      </c>
      <c r="D28" s="29">
        <v>60978.45</v>
      </c>
      <c r="E28" s="29">
        <v>-188.21</v>
      </c>
      <c r="F28" s="29">
        <v>188.21</v>
      </c>
      <c r="G28" s="30" t="e">
        <f>#REF!</f>
        <v>#REF!</v>
      </c>
    </row>
    <row r="29" spans="1:7" x14ac:dyDescent="0.25">
      <c r="A29" s="28" t="s">
        <v>147</v>
      </c>
      <c r="B29" s="28" t="s">
        <v>123</v>
      </c>
      <c r="C29" s="29">
        <v>59647.54</v>
      </c>
      <c r="D29" s="29">
        <v>59472.71</v>
      </c>
      <c r="E29" s="29">
        <v>-174.83</v>
      </c>
      <c r="F29" s="29">
        <v>174.83</v>
      </c>
      <c r="G29" s="30" t="e">
        <f>#REF!</f>
        <v>#REF!</v>
      </c>
    </row>
    <row r="30" spans="1:7" x14ac:dyDescent="0.25">
      <c r="A30" s="28" t="s">
        <v>147</v>
      </c>
      <c r="B30" s="28" t="s">
        <v>124</v>
      </c>
      <c r="C30" s="29">
        <v>57861.53</v>
      </c>
      <c r="D30" s="29">
        <v>57699.63</v>
      </c>
      <c r="E30" s="29">
        <v>-161.9</v>
      </c>
      <c r="F30" s="29">
        <v>161.9</v>
      </c>
      <c r="G30" s="30" t="e">
        <f>#REF!</f>
        <v>#REF!</v>
      </c>
    </row>
    <row r="31" spans="1:7" x14ac:dyDescent="0.25">
      <c r="A31" s="28" t="s">
        <v>147</v>
      </c>
      <c r="B31" s="28" t="s">
        <v>125</v>
      </c>
      <c r="C31" s="29">
        <v>56255.3</v>
      </c>
      <c r="D31" s="29">
        <v>56109.89</v>
      </c>
      <c r="E31" s="29">
        <v>-145.41</v>
      </c>
      <c r="F31" s="29">
        <v>145.41</v>
      </c>
      <c r="G31" s="30" t="e">
        <f>#REF!</f>
        <v>#REF!</v>
      </c>
    </row>
    <row r="32" spans="1:7" x14ac:dyDescent="0.25">
      <c r="A32" s="28" t="s">
        <v>147</v>
      </c>
      <c r="B32" s="28" t="s">
        <v>126</v>
      </c>
      <c r="C32" s="29">
        <v>50405.35</v>
      </c>
      <c r="D32" s="29">
        <v>50303</v>
      </c>
      <c r="E32" s="29">
        <v>-102.35</v>
      </c>
      <c r="F32" s="29">
        <v>102.35</v>
      </c>
      <c r="G32" s="30" t="e">
        <f>#REF!</f>
        <v>#REF!</v>
      </c>
    </row>
    <row r="33" spans="1:7" x14ac:dyDescent="0.25">
      <c r="A33" s="28" t="s">
        <v>147</v>
      </c>
      <c r="B33" s="28" t="s">
        <v>127</v>
      </c>
      <c r="C33" s="29">
        <v>45064.01</v>
      </c>
      <c r="D33" s="29">
        <v>44928.160000000003</v>
      </c>
      <c r="E33" s="29">
        <v>-135.85</v>
      </c>
      <c r="F33" s="29">
        <v>135.85</v>
      </c>
      <c r="G33" s="30" t="e">
        <f>#REF!</f>
        <v>#REF!</v>
      </c>
    </row>
    <row r="34" spans="1:7" x14ac:dyDescent="0.25">
      <c r="A34" s="28" t="s">
        <v>147</v>
      </c>
      <c r="B34" s="28" t="s">
        <v>128</v>
      </c>
      <c r="C34" s="29">
        <v>40256.480000000003</v>
      </c>
      <c r="D34" s="29">
        <v>40146.410000000003</v>
      </c>
      <c r="E34" s="29">
        <v>-110.07</v>
      </c>
      <c r="F34" s="29">
        <v>110.07</v>
      </c>
      <c r="G34" s="30" t="e">
        <f>#REF!</f>
        <v>#REF!</v>
      </c>
    </row>
    <row r="35" spans="1:7" x14ac:dyDescent="0.25">
      <c r="A35" s="28" t="s">
        <v>147</v>
      </c>
      <c r="B35" s="28" t="s">
        <v>129</v>
      </c>
      <c r="C35" s="29">
        <v>36253.089999999997</v>
      </c>
      <c r="D35" s="29">
        <v>36170.160000000003</v>
      </c>
      <c r="E35" s="29">
        <v>-82.93</v>
      </c>
      <c r="F35" s="29">
        <v>82.93</v>
      </c>
      <c r="G35" s="30" t="e">
        <f>#REF!</f>
        <v>#REF!</v>
      </c>
    </row>
    <row r="36" spans="1:7" x14ac:dyDescent="0.25">
      <c r="A36" s="28" t="s">
        <v>147</v>
      </c>
      <c r="B36" s="28" t="s">
        <v>130</v>
      </c>
      <c r="C36" s="29">
        <v>29193.72</v>
      </c>
      <c r="D36" s="29">
        <v>29082.25</v>
      </c>
      <c r="E36" s="29">
        <v>-111.47</v>
      </c>
      <c r="F36" s="29">
        <v>111.47</v>
      </c>
      <c r="G36" s="30" t="e">
        <f>#REF!</f>
        <v>#REF!</v>
      </c>
    </row>
    <row r="37" spans="1:7" x14ac:dyDescent="0.25">
      <c r="A37" s="28" t="s">
        <v>147</v>
      </c>
      <c r="B37" s="28" t="s">
        <v>131</v>
      </c>
      <c r="C37" s="29">
        <v>23468.07</v>
      </c>
      <c r="D37" s="29">
        <v>23361.85</v>
      </c>
      <c r="E37" s="29">
        <v>-106.22</v>
      </c>
      <c r="F37" s="29">
        <v>106.22</v>
      </c>
      <c r="G37" s="30" t="e">
        <f>#REF!</f>
        <v>#REF!</v>
      </c>
    </row>
    <row r="38" spans="1:7" x14ac:dyDescent="0.25">
      <c r="A38" s="28" t="s">
        <v>147</v>
      </c>
      <c r="B38" s="28" t="s">
        <v>132</v>
      </c>
      <c r="C38" s="29">
        <v>20933.04</v>
      </c>
      <c r="D38" s="29">
        <v>21041.919999999998</v>
      </c>
      <c r="E38" s="29">
        <v>108.88</v>
      </c>
      <c r="F38" s="29">
        <v>108.88</v>
      </c>
      <c r="G38" s="30" t="e">
        <f>#REF!</f>
        <v>#REF!</v>
      </c>
    </row>
    <row r="39" spans="1:7" x14ac:dyDescent="0.25">
      <c r="A39" s="28" t="s">
        <v>147</v>
      </c>
      <c r="B39" s="28" t="s">
        <v>133</v>
      </c>
      <c r="C39" s="29">
        <v>18519.54</v>
      </c>
      <c r="D39" s="29">
        <v>18622.560000000001</v>
      </c>
      <c r="E39" s="29">
        <v>103.02</v>
      </c>
      <c r="F39" s="29">
        <v>103.02</v>
      </c>
      <c r="G39" s="30" t="e">
        <f>#REF!</f>
        <v>#REF!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9E6FB-C802-45D1-8573-BACD1FAD8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DI_AJ_B3</vt:lpstr>
      <vt:lpstr>DI_AJ_B3_TW</vt:lpstr>
      <vt:lpstr>dados_rt</vt:lpstr>
      <vt:lpstr>feriados</vt:lpstr>
      <vt:lpstr>dados_b3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Pappetti</dc:creator>
  <cp:lastModifiedBy>Gustavo Pappetti</cp:lastModifiedBy>
  <dcterms:created xsi:type="dcterms:W3CDTF">2021-11-02T18:47:29Z</dcterms:created>
  <dcterms:modified xsi:type="dcterms:W3CDTF">2021-11-19T14:13:50Z</dcterms:modified>
</cp:coreProperties>
</file>