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D17B9F70-888C-4702-A133-DC39F0BA9D1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Antera_spray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8" l="1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E77" i="8"/>
  <c r="D77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E4" i="8"/>
  <c r="D4" i="8"/>
  <c r="C72" i="8" l="1"/>
  <c r="C68" i="8"/>
  <c r="C66" i="8"/>
  <c r="C65" i="8"/>
  <c r="C64" i="8"/>
  <c r="C63" i="8"/>
  <c r="C62" i="8"/>
  <c r="C61" i="8"/>
  <c r="C60" i="8"/>
  <c r="C59" i="8"/>
  <c r="C54" i="8"/>
  <c r="C56" i="8" s="1"/>
  <c r="C53" i="8"/>
  <c r="C51" i="8"/>
  <c r="C49" i="8"/>
  <c r="C48" i="8"/>
  <c r="C47" i="8"/>
  <c r="C46" i="8"/>
  <c r="C22" i="8"/>
  <c r="C23" i="8" s="1"/>
  <c r="C10" i="8"/>
  <c r="C8" i="8"/>
  <c r="C5" i="8"/>
  <c r="C21" i="8" l="1"/>
  <c r="C20" i="8"/>
  <c r="C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tc={BF2451B8-D2BE-4559-B06B-DD37D8308B17}</author>
    <author>tc={613273C1-E8C3-4FA0-882D-2B38BB27084F}</author>
    <author>tc={03A25B29-1BC6-41AA-A707-83658686F3B5}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4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5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<sst xmlns="http://schemas.openxmlformats.org/spreadsheetml/2006/main" count="240" uniqueCount="213">
  <si>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</si>
  <si>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</si>
  <si>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</si>
  <si>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</si>
  <si>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</si>
  <si>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</si>
  <si>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</si>
  <si>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</si>
  <si>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</si>
  <si>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</si>
  <si>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</si>
  <si>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</si>
  <si>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</si>
  <si>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</si>
  <si>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</si>
  <si>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</si>
  <si>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</si>
  <si>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</si>
  <si>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</si>
  <si>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</si>
  <si>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</si>
  <si>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</si>
  <si>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</si>
  <si>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</si>
  <si>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</si>
  <si>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</si>
  <si>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</si>
  <si>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</si>
  <si>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</si>
  <si>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</si>
  <si>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</si>
  <si>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</si>
  <si>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</si>
  <si>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</si>
  <si>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</si>
  <si>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</si>
  <si>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</si>
  <si>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</si>
  <si>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</si>
  <si>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</si>
  <si>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</si>
  <si>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</si>
  <si>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</si>
  <si>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</si>
  <si>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</si>
  <si>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</si>
  <si>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</si>
  <si>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</si>
  <si>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</si>
  <si>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</si>
  <si>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</si>
  <si>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</si>
  <si>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</si>
  <si>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</si>
  <si>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</si>
  <si>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</si>
  <si>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</si>
  <si>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</si>
  <si>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</si>
  <si>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</si>
  <si>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</si>
  <si>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</si>
  <si>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</si>
  <si>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</si>
  <si>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</si>
  <si>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</si>
  <si>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</si>
  <si>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</si>
  <si>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</si>
  <si>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</si>
  <si>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</si>
  <si>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</si>
  <si>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</si>
  <si>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</si>
  <si>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</si>
  <si>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</si>
  <si>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</si>
  <si>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</si>
  <si>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</si>
  <si>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</si>
  <si>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</si>
  <si>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</si>
  <si>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</si>
  <si>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</si>
  <si>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</si>
  <si>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</si>
  <si>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</si>
  <si>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</si>
  <si>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</si>
  <si>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</si>
  <si>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</si>
  <si>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</si>
  <si>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</si>
  <si>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</si>
  <si>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</si>
  <si>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</si>
  <si>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</si>
  <si>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</si>
  <si>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</si>
  <si>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</si>
  <si>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</si>
  <si>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</si>
  <si>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</si>
  <si>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</si>
  <si>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</si>
  <si>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</si>
  <si>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</si>
  <si>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</si>
  <si>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</si>
  <si>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</si>
  <si>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</si>
  <si>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</si>
  <si>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</si>
  <si>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</si>
  <si>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</si>
  <si>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</si>
  <si>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</si>
  <si>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</si>
  <si>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</si>
  <si>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</si>
  <si>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</si>
  <si>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</si>
  <si>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</si>
  <si>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</si>
  <si>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</si>
  <si>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</si>
  <si>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</si>
  <si>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</si>
  <si>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</si>
  <si>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</si>
  <si>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</si>
  <si>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</si>
  <si>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</si>
  <si>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</si>
  <si>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</si>
  <si>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</si>
  <si>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</si>
  <si>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</si>
  <si>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</si>
  <si>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</si>
  <si>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</si>
  <si>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</si>
  <si>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</si>
  <si>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</si>
  <si>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</si>
  <si>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</si>
  <si>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</si>
  <si>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</si>
  <si>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</si>
  <si>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</si>
  <si>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</si>
  <si>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</si>
  <si>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</si>
  <si>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</si>
  <si>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</si>
  <si>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</si>
  <si>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</si>
  <si>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</si>
  <si>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</si>
  <si>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</si>
  <si>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</si>
  <si>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</si>
  <si>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</si>
  <si>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</si>
  <si>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</si>
  <si>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</si>
  <si>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</si>
  <si>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</si>
  <si>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</si>
  <si>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</si>
  <si>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</si>
  <si>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</si>
  <si>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</si>
  <si>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</si>
  <si>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</si>
  <si>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</si>
  <si>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</si>
  <si>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</si>
  <si>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</si>
  <si>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</si>
  <si>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</si>
  <si>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</si>
  <si>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</si>
  <si>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</si>
  <si>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</si>
  <si>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</si>
  <si>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</si>
  <si>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</si>
  <si>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</si>
  <si>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</si>
  <si>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</si>
  <si>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</si>
  <si>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</si>
  <si>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</si>
  <si>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</si>
  <si>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</si>
  <si>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</si>
  <si>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</si>
  <si>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</si>
  <si>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Por voo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</si>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</sst>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166" fontId="0" fillId="8" borderId="1" xfId="0" applyNumberFormat="1" applyFill="1" applyBorder="1" applyAlignment="1">
      <alignment horizontal="center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9"/>
  <sheetViews>
    <sheetView tabSelected="1" zoomScale="115" zoomScaleNormal="115" workbookViewId="0">
      <pane ySplit="3" topLeftCell="A4" activePane="bottomLeft" state="frozen"/>
      <selection pane="bottomLeft" activeCell="C94" sqref="C94"/>
    </sheetView>
  </sheetViews>
  <sheetFormatPr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75.77734375" style="2" bestFit="1" customWidth="1"/>
  </cols>
  <sheetData>
    <row r="1" spans="1:7">
      <c r="B1" s="63" t="s">
        <v>118</v>
      </c>
      <c r="C1" s="64"/>
      <c r="D1" s="64"/>
      <c r="E1" s="64"/>
      <c r="F1" s="64"/>
      <c r="G1" s="64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1" t="s">
        <v>37</v>
      </c>
      <c r="B4" s="8" t="s">
        <v>187</v>
      </c>
      <c r="C4" s="11">
        <v>1.0000000000000001E-5</v>
      </c>
      <c r="D4" s="11">
        <f>C4*0.9</f>
        <v>9.0000000000000002E-6</v>
      </c>
      <c r="E4" s="11">
        <f>C4*1.1</f>
        <v>1.1000000000000001E-5</v>
      </c>
      <c r="F4" s="3" t="s">
        <v>24</v>
      </c>
      <c r="G4" s="3" t="s">
        <v>189</v>
      </c>
    </row>
    <row r="5" spans="1:7" ht="15" customHeight="1">
      <c r="A5" s="61"/>
      <c r="B5" s="8" t="s">
        <v>188</v>
      </c>
      <c r="C5" s="11">
        <f>(20*12*20)/C12</f>
        <v>0.5393258426966292</v>
      </c>
      <c r="D5" s="11">
        <f t="shared" ref="D5:D68" si="0">C5*0.9</f>
        <v>0.48539325842696629</v>
      </c>
      <c r="E5" s="11">
        <f t="shared" ref="E5:E68" si="1">C5*1.1</f>
        <v>0.59325842696629216</v>
      </c>
      <c r="F5" s="3" t="s">
        <v>24</v>
      </c>
      <c r="G5" s="3" t="s">
        <v>190</v>
      </c>
    </row>
    <row r="6" spans="1:7">
      <c r="A6" s="61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1"/>
      <c r="B7" s="8" t="s">
        <v>126</v>
      </c>
      <c r="C7" s="11">
        <v>1028</v>
      </c>
      <c r="D7" s="11">
        <f t="shared" si="0"/>
        <v>925.2</v>
      </c>
      <c r="E7" s="11">
        <f t="shared" si="1"/>
        <v>1130.8000000000002</v>
      </c>
      <c r="F7" s="3" t="s">
        <v>136</v>
      </c>
      <c r="G7" s="3" t="s">
        <v>186</v>
      </c>
    </row>
    <row r="8" spans="1:7">
      <c r="A8" s="61"/>
      <c r="B8" s="8" t="s">
        <v>127</v>
      </c>
      <c r="C8" s="11">
        <f>257/C7</f>
        <v>0.25</v>
      </c>
      <c r="D8" s="11">
        <f t="shared" si="0"/>
        <v>0.22500000000000001</v>
      </c>
      <c r="E8" s="11">
        <f t="shared" si="1"/>
        <v>0.27500000000000002</v>
      </c>
      <c r="F8" s="3" t="s">
        <v>137</v>
      </c>
      <c r="G8" s="3" t="s">
        <v>185</v>
      </c>
    </row>
    <row r="9" spans="1:7">
      <c r="A9" s="61"/>
      <c r="B9" s="8" t="s">
        <v>128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125</v>
      </c>
      <c r="G9" s="3" t="s">
        <v>138</v>
      </c>
    </row>
    <row r="10" spans="1:7">
      <c r="A10" s="61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1"/>
      <c r="B11" s="8" t="s">
        <v>135</v>
      </c>
      <c r="C11" s="11">
        <v>1.0000000000000001E-5</v>
      </c>
      <c r="D11" s="11">
        <f t="shared" si="0"/>
        <v>9.0000000000000002E-6</v>
      </c>
      <c r="E11" s="11">
        <f t="shared" si="1"/>
        <v>1.1000000000000001E-5</v>
      </c>
      <c r="F11" s="3" t="s">
        <v>6</v>
      </c>
      <c r="G11" s="3" t="s">
        <v>175</v>
      </c>
    </row>
    <row r="12" spans="1:7">
      <c r="A12" s="61"/>
      <c r="B12" s="8" t="s">
        <v>122</v>
      </c>
      <c r="C12" s="11">
        <v>8900</v>
      </c>
      <c r="D12" s="11">
        <f t="shared" si="0"/>
        <v>8010</v>
      </c>
      <c r="E12" s="11">
        <f t="shared" si="1"/>
        <v>9790</v>
      </c>
      <c r="F12" s="3" t="s">
        <v>6</v>
      </c>
      <c r="G12" s="3" t="s">
        <v>176</v>
      </c>
    </row>
    <row r="13" spans="1:7">
      <c r="A13" s="61"/>
      <c r="B13" s="8" t="s">
        <v>129</v>
      </c>
      <c r="C13" s="11">
        <v>10</v>
      </c>
      <c r="D13" s="11">
        <f t="shared" si="0"/>
        <v>9</v>
      </c>
      <c r="E13" s="11">
        <f t="shared" si="1"/>
        <v>11</v>
      </c>
      <c r="F13" s="31"/>
      <c r="G13" s="31" t="s">
        <v>169</v>
      </c>
    </row>
    <row r="14" spans="1:7">
      <c r="A14" s="61"/>
      <c r="B14" s="8" t="s">
        <v>130</v>
      </c>
      <c r="C14" s="11">
        <v>20</v>
      </c>
      <c r="D14" s="11">
        <f t="shared" si="0"/>
        <v>18</v>
      </c>
      <c r="E14" s="11">
        <f t="shared" si="1"/>
        <v>22</v>
      </c>
      <c r="F14" s="31"/>
      <c r="G14" s="31" t="s">
        <v>170</v>
      </c>
    </row>
    <row r="15" spans="1:7">
      <c r="A15" s="61"/>
      <c r="B15" s="8" t="s">
        <v>131</v>
      </c>
      <c r="C15" s="11">
        <v>70</v>
      </c>
      <c r="D15" s="11">
        <f t="shared" si="0"/>
        <v>63</v>
      </c>
      <c r="E15" s="11">
        <f t="shared" si="1"/>
        <v>77</v>
      </c>
      <c r="F15" s="31"/>
      <c r="G15" s="31" t="s">
        <v>171</v>
      </c>
    </row>
    <row r="16" spans="1:7">
      <c r="A16" s="61"/>
      <c r="B16" s="8" t="s">
        <v>132</v>
      </c>
      <c r="C16" s="11">
        <v>10</v>
      </c>
      <c r="D16" s="11">
        <f t="shared" si="0"/>
        <v>9</v>
      </c>
      <c r="E16" s="11">
        <f t="shared" si="1"/>
        <v>11</v>
      </c>
      <c r="F16" s="31"/>
      <c r="G16" s="31" t="s">
        <v>172</v>
      </c>
    </row>
    <row r="17" spans="1:7">
      <c r="A17" s="61"/>
      <c r="B17" s="8" t="s">
        <v>133</v>
      </c>
      <c r="C17" s="11">
        <v>20</v>
      </c>
      <c r="D17" s="11">
        <f t="shared" si="0"/>
        <v>18</v>
      </c>
      <c r="E17" s="11">
        <f t="shared" si="1"/>
        <v>22</v>
      </c>
      <c r="F17" s="31"/>
      <c r="G17" s="31" t="s">
        <v>173</v>
      </c>
    </row>
    <row r="18" spans="1:7">
      <c r="A18" s="62"/>
      <c r="B18" s="8" t="s">
        <v>134</v>
      </c>
      <c r="C18" s="11">
        <v>70</v>
      </c>
      <c r="D18" s="11">
        <f t="shared" si="0"/>
        <v>63</v>
      </c>
      <c r="E18" s="11">
        <f t="shared" si="1"/>
        <v>77</v>
      </c>
      <c r="F18" s="31"/>
      <c r="G18" s="31" t="s">
        <v>174</v>
      </c>
    </row>
    <row r="19" spans="1:7" s="30" customFormat="1" ht="14.7" customHeight="1">
      <c r="A19" s="65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66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66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4" customHeight="1">
      <c r="A22" s="67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68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68"/>
      <c r="B24" s="22" t="s">
        <v>177</v>
      </c>
      <c r="C24" s="24">
        <v>1.0000000000000001E-5</v>
      </c>
      <c r="D24" s="24">
        <f t="shared" si="0"/>
        <v>9.0000000000000002E-6</v>
      </c>
      <c r="E24" s="24">
        <f t="shared" si="1"/>
        <v>1.1000000000000001E-5</v>
      </c>
      <c r="F24" s="23" t="s">
        <v>67</v>
      </c>
      <c r="G24" s="23" t="s">
        <v>182</v>
      </c>
    </row>
    <row r="25" spans="1:7">
      <c r="A25" s="68"/>
      <c r="B25" s="22" t="s">
        <v>123</v>
      </c>
      <c r="C25" s="24">
        <v>600</v>
      </c>
      <c r="D25" s="24">
        <f t="shared" si="0"/>
        <v>540</v>
      </c>
      <c r="E25" s="24">
        <f t="shared" si="1"/>
        <v>660</v>
      </c>
      <c r="F25" s="23" t="s">
        <v>67</v>
      </c>
      <c r="G25" s="23" t="s">
        <v>183</v>
      </c>
    </row>
    <row r="26" spans="1:7">
      <c r="A26" s="68"/>
      <c r="B26" s="32" t="s">
        <v>178</v>
      </c>
      <c r="C26" s="33">
        <v>1.0000000000000001E-5</v>
      </c>
      <c r="D26" s="33">
        <f t="shared" si="0"/>
        <v>9.0000000000000002E-6</v>
      </c>
      <c r="E26" s="33">
        <f t="shared" si="1"/>
        <v>1.1000000000000001E-5</v>
      </c>
      <c r="F26" s="34" t="s">
        <v>68</v>
      </c>
      <c r="G26" s="34" t="s">
        <v>180</v>
      </c>
    </row>
    <row r="27" spans="1:7">
      <c r="A27" s="68"/>
      <c r="B27" s="32" t="s">
        <v>179</v>
      </c>
      <c r="C27" s="33">
        <v>6</v>
      </c>
      <c r="D27" s="33">
        <f t="shared" si="0"/>
        <v>5.4</v>
      </c>
      <c r="E27" s="33">
        <f t="shared" si="1"/>
        <v>6.6000000000000005</v>
      </c>
      <c r="F27" s="34" t="s">
        <v>68</v>
      </c>
      <c r="G27" s="34" t="s">
        <v>181</v>
      </c>
    </row>
    <row r="28" spans="1:7">
      <c r="A28" s="68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68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68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4" customHeight="1">
      <c r="A31" s="69" t="s">
        <v>34</v>
      </c>
      <c r="B31" s="9" t="s">
        <v>11</v>
      </c>
      <c r="C31" s="12">
        <v>0.02</v>
      </c>
      <c r="D31" s="12">
        <f t="shared" si="0"/>
        <v>1.8000000000000002E-2</v>
      </c>
      <c r="E31" s="12">
        <f t="shared" si="1"/>
        <v>2.2000000000000002E-2</v>
      </c>
      <c r="F31" s="7"/>
      <c r="G31" s="7" t="s">
        <v>141</v>
      </c>
    </row>
    <row r="32" spans="1:7" ht="14.4" customHeight="1">
      <c r="A32" s="70"/>
      <c r="B32" s="9" t="s">
        <v>12</v>
      </c>
      <c r="C32" s="12">
        <v>0.24</v>
      </c>
      <c r="D32" s="12">
        <f t="shared" si="0"/>
        <v>0.216</v>
      </c>
      <c r="E32" s="12">
        <f t="shared" si="1"/>
        <v>0.26400000000000001</v>
      </c>
      <c r="F32" s="7"/>
      <c r="G32" s="7" t="s">
        <v>142</v>
      </c>
    </row>
    <row r="33" spans="1:12">
      <c r="A33" s="70"/>
      <c r="B33" s="9" t="s">
        <v>143</v>
      </c>
      <c r="C33" s="12">
        <v>1.0000000000000001E-5</v>
      </c>
      <c r="D33" s="12">
        <f t="shared" si="0"/>
        <v>9.0000000000000002E-6</v>
      </c>
      <c r="E33" s="12">
        <f t="shared" si="1"/>
        <v>1.1000000000000001E-5</v>
      </c>
      <c r="F33" s="7"/>
      <c r="G33" s="7" t="s">
        <v>144</v>
      </c>
    </row>
    <row r="34" spans="1:12">
      <c r="A34" s="70"/>
      <c r="B34" s="9" t="s">
        <v>19</v>
      </c>
      <c r="C34" s="12">
        <v>0.74</v>
      </c>
      <c r="D34" s="12">
        <f t="shared" si="0"/>
        <v>0.66600000000000004</v>
      </c>
      <c r="E34" s="12">
        <f t="shared" si="1"/>
        <v>0.81400000000000006</v>
      </c>
      <c r="F34" s="7"/>
      <c r="G34" s="7" t="s">
        <v>84</v>
      </c>
    </row>
    <row r="35" spans="1:12">
      <c r="A35" s="70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2">
      <c r="A36" s="70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2">
      <c r="A37" s="70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145</v>
      </c>
    </row>
    <row r="38" spans="1:12">
      <c r="A38" s="70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146</v>
      </c>
    </row>
    <row r="39" spans="1:12">
      <c r="A39" s="70"/>
      <c r="B39" s="9" t="s">
        <v>147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148</v>
      </c>
    </row>
    <row r="40" spans="1:12">
      <c r="A40" s="70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2">
      <c r="A41" s="70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2">
      <c r="A42" s="70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2" ht="14.4" customHeight="1">
      <c r="A43" s="71" t="s">
        <v>35</v>
      </c>
      <c r="B43" s="35" t="s">
        <v>119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149</v>
      </c>
    </row>
    <row r="44" spans="1:12" ht="14.4" customHeight="1">
      <c r="A44" s="72"/>
      <c r="B44" s="35" t="s">
        <v>120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150</v>
      </c>
    </row>
    <row r="45" spans="1:12" ht="14.4" customHeight="1">
      <c r="A45" s="72"/>
      <c r="B45" s="35" t="s">
        <v>121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151</v>
      </c>
    </row>
    <row r="46" spans="1:12" ht="14.4" customHeight="1">
      <c r="A46" s="72"/>
      <c r="B46" s="47" t="s">
        <v>197</v>
      </c>
      <c r="C46" s="38">
        <f>4.44*C25</f>
        <v>2664.0000000000005</v>
      </c>
      <c r="D46" s="38">
        <f t="shared" si="0"/>
        <v>2397.6000000000004</v>
      </c>
      <c r="E46" s="38">
        <f t="shared" si="1"/>
        <v>2930.4000000000005</v>
      </c>
      <c r="F46" s="39" t="s">
        <v>55</v>
      </c>
      <c r="G46" s="39" t="s">
        <v>198</v>
      </c>
      <c r="H46" s="48"/>
      <c r="J46" s="53" t="s">
        <v>199</v>
      </c>
      <c r="K46" s="53"/>
      <c r="L46" s="53"/>
    </row>
    <row r="47" spans="1:12">
      <c r="A47" s="72"/>
      <c r="B47" s="35" t="s">
        <v>21</v>
      </c>
      <c r="C47" s="36">
        <f>0.00444*C25</f>
        <v>2.6640000000000001</v>
      </c>
      <c r="D47" s="36">
        <f t="shared" si="0"/>
        <v>2.3976000000000002</v>
      </c>
      <c r="E47" s="36">
        <f t="shared" si="1"/>
        <v>2.9304000000000006</v>
      </c>
      <c r="F47" s="37" t="s">
        <v>69</v>
      </c>
      <c r="G47" s="39" t="s">
        <v>90</v>
      </c>
    </row>
    <row r="48" spans="1:12">
      <c r="A48" s="72"/>
      <c r="B48" s="35" t="s">
        <v>22</v>
      </c>
      <c r="C48" s="36">
        <f>0.00356*C25</f>
        <v>2.1359999999999997</v>
      </c>
      <c r="D48" s="36">
        <f t="shared" si="0"/>
        <v>1.9223999999999997</v>
      </c>
      <c r="E48" s="36">
        <f t="shared" si="1"/>
        <v>2.3495999999999997</v>
      </c>
      <c r="F48" s="37" t="s">
        <v>69</v>
      </c>
      <c r="G48" s="39" t="s">
        <v>91</v>
      </c>
    </row>
    <row r="49" spans="1:11">
      <c r="A49" s="72"/>
      <c r="B49" s="35" t="s">
        <v>23</v>
      </c>
      <c r="C49" s="36">
        <f>0.000015*C25</f>
        <v>9.0000000000000011E-3</v>
      </c>
      <c r="D49" s="36">
        <f t="shared" si="0"/>
        <v>8.1000000000000013E-3</v>
      </c>
      <c r="E49" s="36">
        <f t="shared" si="1"/>
        <v>9.9000000000000025E-3</v>
      </c>
      <c r="F49" s="37" t="s">
        <v>69</v>
      </c>
      <c r="G49" s="39" t="s">
        <v>92</v>
      </c>
    </row>
    <row r="50" spans="1:11">
      <c r="A50" s="73"/>
      <c r="B50" s="35" t="s">
        <v>139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140</v>
      </c>
      <c r="G50" s="39" t="s">
        <v>184</v>
      </c>
    </row>
    <row r="51" spans="1:11" ht="14.4" customHeight="1">
      <c r="A51" s="59" t="s">
        <v>36</v>
      </c>
      <c r="B51" s="14" t="s">
        <v>25</v>
      </c>
      <c r="C51" s="15">
        <f>0.3*800</f>
        <v>240</v>
      </c>
      <c r="D51" s="15">
        <f t="shared" si="0"/>
        <v>216</v>
      </c>
      <c r="E51" s="15">
        <f t="shared" si="1"/>
        <v>264</v>
      </c>
      <c r="F51" s="16" t="s">
        <v>7</v>
      </c>
      <c r="G51" s="16" t="s">
        <v>93</v>
      </c>
    </row>
    <row r="52" spans="1:11">
      <c r="A52" s="60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1">
      <c r="A53" s="60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1">
      <c r="A54" s="60"/>
      <c r="B54" s="14" t="s">
        <v>28</v>
      </c>
      <c r="C54" s="15">
        <f>C6/1000</f>
        <v>0.56397000000000008</v>
      </c>
      <c r="D54" s="15">
        <f t="shared" si="0"/>
        <v>0.50757300000000005</v>
      </c>
      <c r="E54" s="15">
        <f t="shared" si="1"/>
        <v>0.62036700000000011</v>
      </c>
      <c r="F54" s="16" t="s">
        <v>31</v>
      </c>
      <c r="G54" s="16" t="s">
        <v>96</v>
      </c>
    </row>
    <row r="55" spans="1:11">
      <c r="A55" s="60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1">
      <c r="A56" s="60"/>
      <c r="B56" s="14" t="s">
        <v>30</v>
      </c>
      <c r="C56" s="15">
        <f>C54*0.7</f>
        <v>0.39477900000000005</v>
      </c>
      <c r="D56" s="15">
        <f t="shared" si="0"/>
        <v>0.35530110000000004</v>
      </c>
      <c r="E56" s="15">
        <f t="shared" si="1"/>
        <v>0.43425690000000011</v>
      </c>
      <c r="F56" s="16" t="s">
        <v>31</v>
      </c>
      <c r="G56" s="16" t="s">
        <v>98</v>
      </c>
    </row>
    <row r="57" spans="1:11" ht="14.55" customHeight="1">
      <c r="A57" s="54" t="s">
        <v>33</v>
      </c>
      <c r="B57" s="17" t="s">
        <v>152</v>
      </c>
      <c r="C57" s="49">
        <v>8.8198500000000006E-3</v>
      </c>
      <c r="D57" s="25">
        <f t="shared" si="0"/>
        <v>7.9378650000000005E-3</v>
      </c>
      <c r="E57" s="25">
        <f t="shared" si="1"/>
        <v>9.7018350000000007E-3</v>
      </c>
      <c r="F57" s="19" t="s">
        <v>10</v>
      </c>
      <c r="G57" s="19" t="s">
        <v>200</v>
      </c>
      <c r="K57" s="13"/>
    </row>
    <row r="58" spans="1:11">
      <c r="A58" s="55"/>
      <c r="B58" s="17" t="s">
        <v>153</v>
      </c>
      <c r="C58" s="49">
        <v>1.04578E-2</v>
      </c>
      <c r="D58" s="18">
        <f t="shared" si="0"/>
        <v>9.4120200000000001E-3</v>
      </c>
      <c r="E58" s="18">
        <f t="shared" si="1"/>
        <v>1.1503580000000001E-2</v>
      </c>
      <c r="F58" s="19" t="s">
        <v>10</v>
      </c>
      <c r="G58" s="19" t="s">
        <v>101</v>
      </c>
      <c r="K58" s="13"/>
    </row>
    <row r="59" spans="1:11">
      <c r="A59" s="55"/>
      <c r="B59" s="17" t="s">
        <v>201</v>
      </c>
      <c r="C59" s="49">
        <f>0.00440993</f>
        <v>4.4099300000000003E-3</v>
      </c>
      <c r="D59" s="18">
        <f t="shared" si="0"/>
        <v>3.9689370000000005E-3</v>
      </c>
      <c r="E59" s="18">
        <f t="shared" si="1"/>
        <v>4.8509230000000009E-3</v>
      </c>
      <c r="F59" s="19" t="s">
        <v>10</v>
      </c>
      <c r="G59" s="19" t="s">
        <v>154</v>
      </c>
      <c r="K59" s="13"/>
    </row>
    <row r="60" spans="1:11">
      <c r="A60" s="55"/>
      <c r="B60" s="17" t="s">
        <v>202</v>
      </c>
      <c r="C60" s="49">
        <f>0.00957584</f>
        <v>9.5758400000000004E-3</v>
      </c>
      <c r="D60" s="18">
        <f t="shared" si="0"/>
        <v>8.6182560000000012E-3</v>
      </c>
      <c r="E60" s="18">
        <f t="shared" si="1"/>
        <v>1.0533424000000001E-2</v>
      </c>
      <c r="F60" s="19"/>
      <c r="G60" s="19"/>
      <c r="K60" s="13"/>
    </row>
    <row r="61" spans="1:11">
      <c r="A61" s="55"/>
      <c r="B61" s="17" t="s">
        <v>203</v>
      </c>
      <c r="C61" s="49">
        <f>0.00944984</f>
        <v>9.4498399999999993E-3</v>
      </c>
      <c r="D61" s="18">
        <f t="shared" si="0"/>
        <v>8.5048559999999999E-3</v>
      </c>
      <c r="E61" s="18">
        <f t="shared" si="1"/>
        <v>1.0394824E-2</v>
      </c>
      <c r="F61" s="19"/>
      <c r="G61" s="19"/>
      <c r="K61" s="13"/>
    </row>
    <row r="62" spans="1:11">
      <c r="A62" s="55"/>
      <c r="B62" s="17" t="s">
        <v>155</v>
      </c>
      <c r="C62" s="49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156</v>
      </c>
      <c r="G62" s="19" t="s">
        <v>157</v>
      </c>
      <c r="K62" s="13"/>
    </row>
    <row r="63" spans="1:11">
      <c r="A63" s="55"/>
      <c r="B63" s="17" t="s">
        <v>158</v>
      </c>
      <c r="C63" s="49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156</v>
      </c>
      <c r="G63" s="19" t="s">
        <v>159</v>
      </c>
      <c r="K63" s="13"/>
    </row>
    <row r="64" spans="1:11">
      <c r="A64" s="55"/>
      <c r="B64" s="20" t="s">
        <v>204</v>
      </c>
      <c r="C64" s="50">
        <f>2.7*60</f>
        <v>162</v>
      </c>
      <c r="D64" s="18">
        <f t="shared" si="0"/>
        <v>145.80000000000001</v>
      </c>
      <c r="E64" s="18">
        <f t="shared" si="1"/>
        <v>178.20000000000002</v>
      </c>
      <c r="F64" s="19" t="s">
        <v>156</v>
      </c>
      <c r="G64" s="19" t="s">
        <v>160</v>
      </c>
    </row>
    <row r="65" spans="1:11">
      <c r="A65" s="55"/>
      <c r="B65" s="20" t="s">
        <v>205</v>
      </c>
      <c r="C65" s="50">
        <f>5.2*60</f>
        <v>312</v>
      </c>
      <c r="D65" s="18">
        <f t="shared" si="0"/>
        <v>280.8</v>
      </c>
      <c r="E65" s="18">
        <f t="shared" si="1"/>
        <v>343.20000000000005</v>
      </c>
      <c r="F65" s="21"/>
      <c r="G65" s="19"/>
    </row>
    <row r="66" spans="1:11">
      <c r="A66" s="55"/>
      <c r="B66" s="20" t="s">
        <v>206</v>
      </c>
      <c r="C66" s="50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55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124</v>
      </c>
      <c r="G67" s="19" t="s">
        <v>161</v>
      </c>
      <c r="K67" s="13"/>
    </row>
    <row r="68" spans="1:11">
      <c r="A68" s="55"/>
      <c r="B68" s="20" t="s">
        <v>207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124</v>
      </c>
      <c r="G68" s="19"/>
      <c r="K68" s="13"/>
    </row>
    <row r="69" spans="1:11" ht="14.55" customHeight="1">
      <c r="A69" s="55"/>
      <c r="B69" s="20" t="s">
        <v>162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163</v>
      </c>
      <c r="K69" s="13"/>
    </row>
    <row r="70" spans="1:11" ht="14.55" customHeight="1">
      <c r="A70" s="55"/>
      <c r="B70" s="20" t="s">
        <v>208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55"/>
      <c r="B71" s="20" t="s">
        <v>210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209</v>
      </c>
      <c r="G71" s="19" t="s">
        <v>212</v>
      </c>
      <c r="K71" s="13"/>
    </row>
    <row r="72" spans="1:11" ht="14.55" customHeight="1">
      <c r="A72" s="55"/>
      <c r="B72" s="20" t="s">
        <v>211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209</v>
      </c>
      <c r="G72" s="19"/>
      <c r="K72" s="13"/>
    </row>
    <row r="73" spans="1:11" ht="14.55" customHeight="1">
      <c r="A73" s="55"/>
      <c r="B73" s="17" t="s">
        <v>164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55"/>
      <c r="B74" s="17" t="s">
        <v>165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166</v>
      </c>
      <c r="K74" s="13"/>
    </row>
    <row r="75" spans="1:11">
      <c r="A75" s="55"/>
      <c r="B75" s="17" t="s">
        <v>167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168</v>
      </c>
      <c r="K75" s="13"/>
    </row>
    <row r="76" spans="1:11">
      <c r="A76" s="56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4" customHeight="1">
      <c r="A77" s="57" t="s">
        <v>38</v>
      </c>
      <c r="B77" s="40" t="s">
        <v>39</v>
      </c>
      <c r="C77" s="51">
        <v>0.25</v>
      </c>
      <c r="D77" s="41">
        <f>C77</f>
        <v>0.25</v>
      </c>
      <c r="E77" s="41">
        <f>C77</f>
        <v>0.25</v>
      </c>
      <c r="F77" s="42"/>
      <c r="G77" s="42" t="s">
        <v>102</v>
      </c>
    </row>
    <row r="78" spans="1:11">
      <c r="A78" s="58"/>
      <c r="B78" s="40" t="s">
        <v>48</v>
      </c>
      <c r="C78" s="51">
        <v>0.2</v>
      </c>
      <c r="D78" s="41">
        <f t="shared" ref="D78:D94" si="4">C78</f>
        <v>0.2</v>
      </c>
      <c r="E78" s="41">
        <f t="shared" ref="E78:E94" si="5">C78</f>
        <v>0.2</v>
      </c>
      <c r="F78" s="42"/>
      <c r="G78" s="42" t="s">
        <v>103</v>
      </c>
    </row>
    <row r="79" spans="1:11">
      <c r="A79" s="58"/>
      <c r="B79" s="40" t="s">
        <v>40</v>
      </c>
      <c r="C79" s="51">
        <v>0.2</v>
      </c>
      <c r="D79" s="41">
        <f t="shared" si="4"/>
        <v>0.2</v>
      </c>
      <c r="E79" s="41">
        <f t="shared" si="5"/>
        <v>0.2</v>
      </c>
      <c r="F79" s="42"/>
      <c r="G79" s="42" t="s">
        <v>104</v>
      </c>
    </row>
    <row r="80" spans="1:11">
      <c r="A80" s="58"/>
      <c r="B80" s="40" t="s">
        <v>41</v>
      </c>
      <c r="C80" s="52">
        <v>0.2</v>
      </c>
      <c r="D80" s="41">
        <f t="shared" si="4"/>
        <v>0.2</v>
      </c>
      <c r="E80" s="41">
        <f t="shared" si="5"/>
        <v>0.2</v>
      </c>
      <c r="F80" s="42"/>
      <c r="G80" s="42" t="s">
        <v>105</v>
      </c>
    </row>
    <row r="81" spans="1:11">
      <c r="A81" s="58"/>
      <c r="B81" s="40" t="s">
        <v>42</v>
      </c>
      <c r="C81" s="52">
        <v>0.5</v>
      </c>
      <c r="D81" s="41">
        <f t="shared" si="4"/>
        <v>0.5</v>
      </c>
      <c r="E81" s="41">
        <f t="shared" si="5"/>
        <v>0.5</v>
      </c>
      <c r="F81" s="42"/>
      <c r="G81" s="42" t="s">
        <v>106</v>
      </c>
    </row>
    <row r="82" spans="1:11">
      <c r="A82" s="58"/>
      <c r="B82" s="40" t="s">
        <v>191</v>
      </c>
      <c r="C82" s="52">
        <v>0.5</v>
      </c>
      <c r="D82" s="41">
        <f t="shared" si="4"/>
        <v>0.5</v>
      </c>
      <c r="E82" s="41">
        <f t="shared" si="5"/>
        <v>0.5</v>
      </c>
      <c r="F82" s="42"/>
      <c r="G82" s="42" t="s">
        <v>194</v>
      </c>
      <c r="K82" s="13"/>
    </row>
    <row r="83" spans="1:11">
      <c r="A83" s="58"/>
      <c r="B83" s="40" t="s">
        <v>43</v>
      </c>
      <c r="C83" s="52">
        <v>0.25</v>
      </c>
      <c r="D83" s="41">
        <f t="shared" si="4"/>
        <v>0.25</v>
      </c>
      <c r="E83" s="41">
        <f t="shared" si="5"/>
        <v>0.25</v>
      </c>
      <c r="F83" s="42"/>
      <c r="G83" s="42" t="s">
        <v>107</v>
      </c>
      <c r="K83" s="13"/>
    </row>
    <row r="84" spans="1:11">
      <c r="A84" s="58"/>
      <c r="B84" s="40" t="s">
        <v>49</v>
      </c>
      <c r="C84" s="52">
        <v>0.1</v>
      </c>
      <c r="D84" s="41">
        <f t="shared" si="4"/>
        <v>0.1</v>
      </c>
      <c r="E84" s="41">
        <f t="shared" si="5"/>
        <v>0.1</v>
      </c>
      <c r="F84" s="42"/>
      <c r="G84" s="42" t="s">
        <v>108</v>
      </c>
      <c r="K84" s="13"/>
    </row>
    <row r="85" spans="1:11">
      <c r="A85" s="58"/>
      <c r="B85" s="40" t="s">
        <v>44</v>
      </c>
      <c r="C85" s="52">
        <v>0.1</v>
      </c>
      <c r="D85" s="41">
        <f t="shared" si="4"/>
        <v>0.1</v>
      </c>
      <c r="E85" s="41">
        <f t="shared" si="5"/>
        <v>0.1</v>
      </c>
      <c r="F85" s="42"/>
      <c r="G85" s="42" t="s">
        <v>109</v>
      </c>
      <c r="K85" s="13"/>
    </row>
    <row r="86" spans="1:11">
      <c r="A86" s="58"/>
      <c r="B86" s="40" t="s">
        <v>45</v>
      </c>
      <c r="C86" s="52">
        <v>0.1</v>
      </c>
      <c r="D86" s="41">
        <f t="shared" si="4"/>
        <v>0.1</v>
      </c>
      <c r="E86" s="41">
        <f t="shared" si="5"/>
        <v>0.1</v>
      </c>
      <c r="F86" s="42"/>
      <c r="G86" s="42" t="s">
        <v>110</v>
      </c>
      <c r="K86" s="13"/>
    </row>
    <row r="87" spans="1:11">
      <c r="A87" s="58"/>
      <c r="B87" s="40" t="s">
        <v>46</v>
      </c>
      <c r="C87" s="52">
        <v>0.45</v>
      </c>
      <c r="D87" s="41">
        <f t="shared" si="4"/>
        <v>0.45</v>
      </c>
      <c r="E87" s="41">
        <f t="shared" si="5"/>
        <v>0.45</v>
      </c>
      <c r="F87" s="42"/>
      <c r="G87" s="42" t="s">
        <v>111</v>
      </c>
    </row>
    <row r="88" spans="1:11">
      <c r="A88" s="58"/>
      <c r="B88" s="40" t="s">
        <v>192</v>
      </c>
      <c r="C88" s="52">
        <v>0.45</v>
      </c>
      <c r="D88" s="41">
        <f t="shared" si="4"/>
        <v>0.45</v>
      </c>
      <c r="E88" s="41">
        <f t="shared" si="5"/>
        <v>0.45</v>
      </c>
      <c r="F88" s="42"/>
      <c r="G88" s="42" t="s">
        <v>195</v>
      </c>
    </row>
    <row r="89" spans="1:11">
      <c r="A89" s="58"/>
      <c r="B89" s="40" t="s">
        <v>47</v>
      </c>
      <c r="C89" s="52">
        <v>0.5</v>
      </c>
      <c r="D89" s="41">
        <f t="shared" si="4"/>
        <v>0.5</v>
      </c>
      <c r="E89" s="41">
        <f t="shared" si="5"/>
        <v>0.5</v>
      </c>
      <c r="F89" s="42"/>
      <c r="G89" s="42" t="s">
        <v>112</v>
      </c>
    </row>
    <row r="90" spans="1:11">
      <c r="A90" s="58"/>
      <c r="B90" s="40" t="s">
        <v>50</v>
      </c>
      <c r="C90" s="51">
        <v>0.7</v>
      </c>
      <c r="D90" s="41">
        <f t="shared" si="4"/>
        <v>0.7</v>
      </c>
      <c r="E90" s="41">
        <f t="shared" si="5"/>
        <v>0.7</v>
      </c>
      <c r="F90" s="42"/>
      <c r="G90" s="42" t="s">
        <v>113</v>
      </c>
    </row>
    <row r="91" spans="1:11">
      <c r="A91" s="58"/>
      <c r="B91" s="40" t="s">
        <v>51</v>
      </c>
      <c r="C91" s="51">
        <v>0.7</v>
      </c>
      <c r="D91" s="41">
        <f t="shared" si="4"/>
        <v>0.7</v>
      </c>
      <c r="E91" s="41">
        <f t="shared" si="5"/>
        <v>0.7</v>
      </c>
      <c r="F91" s="42"/>
      <c r="G91" s="42" t="s">
        <v>114</v>
      </c>
    </row>
    <row r="92" spans="1:11">
      <c r="A92" s="58"/>
      <c r="B92" s="40" t="s">
        <v>52</v>
      </c>
      <c r="C92" s="51">
        <v>0.7</v>
      </c>
      <c r="D92" s="41">
        <f t="shared" si="4"/>
        <v>0.7</v>
      </c>
      <c r="E92" s="41">
        <f t="shared" si="5"/>
        <v>0.7</v>
      </c>
      <c r="F92" s="42"/>
      <c r="G92" s="42" t="s">
        <v>115</v>
      </c>
    </row>
    <row r="93" spans="1:11">
      <c r="A93" s="58"/>
      <c r="B93" s="40" t="s">
        <v>53</v>
      </c>
      <c r="C93" s="51">
        <v>0.05</v>
      </c>
      <c r="D93" s="41">
        <f t="shared" si="4"/>
        <v>0.05</v>
      </c>
      <c r="E93" s="41">
        <f t="shared" si="5"/>
        <v>0.05</v>
      </c>
      <c r="F93" s="42"/>
      <c r="G93" s="42" t="s">
        <v>116</v>
      </c>
      <c r="K93" s="13"/>
    </row>
    <row r="94" spans="1:11">
      <c r="A94" s="58"/>
      <c r="B94" s="40" t="s">
        <v>193</v>
      </c>
      <c r="C94" s="51">
        <v>0.05</v>
      </c>
      <c r="D94" s="41">
        <f t="shared" si="4"/>
        <v>0.05</v>
      </c>
      <c r="E94" s="41">
        <f t="shared" si="5"/>
        <v>0.05</v>
      </c>
      <c r="F94" s="42"/>
      <c r="G94" s="42" t="s">
        <v>196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10">
    <mergeCell ref="B1:G1"/>
    <mergeCell ref="A19:A21"/>
    <mergeCell ref="A22:A30"/>
    <mergeCell ref="A31:A42"/>
    <mergeCell ref="A43:A50"/>
    <mergeCell ref="J46:L46"/>
    <mergeCell ref="A57:A76"/>
    <mergeCell ref="A77:A94"/>
    <mergeCell ref="A51:A56"/>
    <mergeCell ref="A4:A1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Antera_spray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2021-05-28T10:21:34Z</dcterms:modified>
</cp:coreProperties>
</file>