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5040" yWindow="5055" windowWidth="3465" windowHeight="2925" tabRatio="640" activeTab="1"/>
  </bookViews>
  <sheets>
    <sheet name="IMB-MPI1 Alltoall" sheetId="19" r:id="rId1"/>
    <sheet name="osu_mbr_mr" sheetId="22" r:id="rId2"/>
  </sheets>
  <calcPr calcId="145621"/>
</workbook>
</file>

<file path=xl/calcChain.xml><?xml version="1.0" encoding="utf-8"?>
<calcChain xmlns="http://schemas.openxmlformats.org/spreadsheetml/2006/main">
  <c r="AQ39" i="22" l="1"/>
  <c r="AQ40" i="22"/>
  <c r="AQ41" i="22"/>
  <c r="AQ42" i="22"/>
  <c r="AQ43" i="22"/>
  <c r="AQ44" i="22"/>
  <c r="AQ45" i="22"/>
  <c r="AQ46" i="22"/>
  <c r="AQ47" i="22"/>
  <c r="AQ48" i="22"/>
  <c r="AQ49" i="22"/>
  <c r="AQ50" i="22"/>
  <c r="AQ51" i="22"/>
  <c r="AQ52" i="22"/>
  <c r="AQ53" i="22"/>
  <c r="AQ54" i="22"/>
  <c r="AQ55" i="22"/>
  <c r="AQ56" i="22"/>
  <c r="AQ57" i="22"/>
  <c r="AQ58" i="22"/>
  <c r="AQ59" i="22"/>
  <c r="AQ60" i="22"/>
  <c r="AQ38" i="22"/>
  <c r="AQ13" i="22"/>
  <c r="AQ14" i="22"/>
  <c r="AQ15" i="22"/>
  <c r="AQ16" i="22"/>
  <c r="AQ17" i="22"/>
  <c r="AQ18" i="22"/>
  <c r="AQ19" i="22"/>
  <c r="AQ20" i="22"/>
  <c r="AQ21" i="22"/>
  <c r="AQ22" i="22"/>
  <c r="AQ23" i="22"/>
  <c r="AQ24" i="22"/>
  <c r="AQ25" i="22"/>
  <c r="AQ26" i="22"/>
  <c r="AQ27" i="22"/>
  <c r="AQ28" i="22"/>
  <c r="AQ29" i="22"/>
  <c r="AQ30" i="22"/>
  <c r="AQ31" i="22"/>
  <c r="AQ32" i="22"/>
  <c r="AQ33" i="22"/>
  <c r="AQ12" i="22"/>
  <c r="J12" i="22" l="1"/>
  <c r="U12" i="22"/>
  <c r="AF12" i="22"/>
  <c r="J13" i="22"/>
  <c r="U13" i="22"/>
  <c r="AF13" i="22"/>
  <c r="J14" i="22"/>
  <c r="U14" i="22"/>
  <c r="AF14" i="22"/>
  <c r="J15" i="22"/>
  <c r="U15" i="22"/>
  <c r="AF15" i="22"/>
  <c r="J16" i="22"/>
  <c r="U16" i="22"/>
  <c r="AF16" i="22"/>
  <c r="J17" i="22"/>
  <c r="U17" i="22"/>
  <c r="AF17" i="22"/>
  <c r="J18" i="22"/>
  <c r="U18" i="22"/>
  <c r="AF18" i="22"/>
  <c r="J19" i="22"/>
  <c r="U19" i="22"/>
  <c r="AF19" i="22"/>
  <c r="J20" i="22"/>
  <c r="U20" i="22"/>
  <c r="AF20" i="22"/>
  <c r="J21" i="22"/>
  <c r="U21" i="22"/>
  <c r="AF21" i="22"/>
  <c r="J22" i="22"/>
  <c r="U22" i="22"/>
  <c r="AF22" i="22"/>
  <c r="J23" i="22"/>
  <c r="U23" i="22"/>
  <c r="AF23" i="22"/>
  <c r="J24" i="22"/>
  <c r="U24" i="22"/>
  <c r="AF24" i="22"/>
  <c r="J25" i="22"/>
  <c r="U25" i="22"/>
  <c r="AF25" i="22"/>
  <c r="J26" i="22"/>
  <c r="U26" i="22"/>
  <c r="AF26" i="22"/>
  <c r="J27" i="22"/>
  <c r="U27" i="22"/>
  <c r="AF27" i="22"/>
  <c r="J28" i="22"/>
  <c r="U28" i="22"/>
  <c r="AF28" i="22"/>
  <c r="J29" i="22"/>
  <c r="U29" i="22"/>
  <c r="AF29" i="22"/>
  <c r="J30" i="22"/>
  <c r="U30" i="22"/>
  <c r="AF30" i="22"/>
  <c r="J31" i="22"/>
  <c r="U31" i="22"/>
  <c r="AF31" i="22"/>
  <c r="J32" i="22"/>
  <c r="AF32" i="22"/>
  <c r="J38" i="22"/>
  <c r="U38" i="22"/>
  <c r="AF38" i="22"/>
  <c r="J39" i="22"/>
  <c r="U39" i="22"/>
  <c r="AF39" i="22"/>
  <c r="J40" i="22"/>
  <c r="U40" i="22"/>
  <c r="AF40" i="22"/>
  <c r="J41" i="22"/>
  <c r="U41" i="22"/>
  <c r="AF41" i="22"/>
  <c r="J42" i="22"/>
  <c r="U42" i="22"/>
  <c r="AF42" i="22"/>
  <c r="J43" i="22"/>
  <c r="U43" i="22"/>
  <c r="AF43" i="22"/>
  <c r="J44" i="22"/>
  <c r="U44" i="22"/>
  <c r="AF44" i="22"/>
  <c r="J45" i="22"/>
  <c r="U45" i="22"/>
  <c r="AF45" i="22"/>
  <c r="J46" i="22"/>
  <c r="U46" i="22"/>
  <c r="AF46" i="22"/>
  <c r="J47" i="22"/>
  <c r="U47" i="22"/>
  <c r="AF47" i="22"/>
  <c r="J48" i="22"/>
  <c r="U48" i="22"/>
  <c r="AF48" i="22"/>
  <c r="J49" i="22"/>
  <c r="U49" i="22"/>
  <c r="AF49" i="22"/>
  <c r="J50" i="22"/>
  <c r="U50" i="22"/>
  <c r="AF50" i="22"/>
  <c r="J51" i="22"/>
  <c r="U51" i="22"/>
  <c r="AF51" i="22"/>
  <c r="J52" i="22"/>
  <c r="U52" i="22"/>
  <c r="AF52" i="22"/>
  <c r="J53" i="22"/>
  <c r="U53" i="22"/>
  <c r="AF53" i="22"/>
  <c r="J54" i="22"/>
  <c r="U54" i="22"/>
  <c r="AF54" i="22"/>
  <c r="J55" i="22"/>
  <c r="U55" i="22"/>
  <c r="AF55" i="22"/>
  <c r="J56" i="22"/>
  <c r="U56" i="22"/>
  <c r="AF56" i="22"/>
  <c r="J57" i="22"/>
  <c r="U57" i="22"/>
  <c r="AF57" i="22"/>
  <c r="J58" i="22"/>
  <c r="U58" i="22"/>
  <c r="AF58" i="22"/>
  <c r="J59" i="22"/>
  <c r="U59" i="22"/>
  <c r="AF59" i="22"/>
  <c r="J60" i="22"/>
  <c r="AF60" i="22"/>
  <c r="J51" i="19" l="1"/>
  <c r="L32" i="19" l="1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27" i="19"/>
  <c r="L28" i="19"/>
  <c r="L29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10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10" i="19"/>
  <c r="J32" i="19" l="1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10" i="19"/>
  <c r="I10" i="19"/>
  <c r="I11" i="19"/>
  <c r="I12" i="19"/>
  <c r="I13" i="19"/>
  <c r="I14" i="19"/>
  <c r="I15" i="19"/>
  <c r="I16" i="19"/>
  <c r="I17" i="19"/>
  <c r="I19" i="19"/>
  <c r="I20" i="19"/>
  <c r="I21" i="19"/>
  <c r="I22" i="19"/>
  <c r="I23" i="19"/>
  <c r="I24" i="19"/>
  <c r="I25" i="19"/>
  <c r="I26" i="19"/>
  <c r="I27" i="19"/>
  <c r="I28" i="19"/>
  <c r="I29" i="19"/>
  <c r="I18" i="19"/>
  <c r="F32" i="19" l="1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B29" i="19" l="1"/>
</calcChain>
</file>

<file path=xl/sharedStrings.xml><?xml version="1.0" encoding="utf-8"?>
<sst xmlns="http://schemas.openxmlformats.org/spreadsheetml/2006/main" count="132" uniqueCount="49">
  <si>
    <t>mxm</t>
  </si>
  <si>
    <t>intelmpi</t>
  </si>
  <si>
    <t>yalla</t>
  </si>
  <si>
    <t>message size(bytes)</t>
  </si>
  <si>
    <t>intel mpi v4.1.2.040</t>
  </si>
  <si>
    <t>OFED-1.5.4.1</t>
  </si>
  <si>
    <t>InfiniBand FDR 4x</t>
  </si>
  <si>
    <t>2xIntel(R) Xeon(R) CPU E5-2690 0 @ 2.90GHz per node</t>
  </si>
  <si>
    <t>icc v14.0.1</t>
  </si>
  <si>
    <t>impi vs yalla</t>
  </si>
  <si>
    <t>IMB-MPI1 Alltoall, 32 nodes,  ppn 16</t>
  </si>
  <si>
    <t>IMB-MPI1 Alltoall, 64 nodes,  ppn 16</t>
  </si>
  <si>
    <t>time per iter</t>
  </si>
  <si>
    <t>hcoll yalla</t>
  </si>
  <si>
    <t>hcoll mxm</t>
  </si>
  <si>
    <t>impi vs hcoll_yalla</t>
  </si>
  <si>
    <t>yalla vs hcoll_yalla</t>
  </si>
  <si>
    <t>hcoll_yalla vs hcoll_mxm</t>
  </si>
  <si>
    <t>impi vs hcoll_mxm</t>
  </si>
  <si>
    <t>openmpi v1.8.5 with MXM from hpcx 1.3.330 (no KNEM, no FCA)</t>
  </si>
  <si>
    <t>1024�[0m</t>
  </si>
  <si>
    <t>512</t>
  </si>
  <si>
    <t>256</t>
  </si>
  <si>
    <t>128</t>
  </si>
  <si>
    <t>64</t>
  </si>
  <si>
    <t>32</t>
  </si>
  <si>
    <t>16</t>
  </si>
  <si>
    <t>8</t>
  </si>
  <si>
    <t>m_size</t>
  </si>
  <si>
    <t>1024</t>
  </si>
  <si>
    <t>ompi 1.8.5 hcoll yalla</t>
  </si>
  <si>
    <t>ompi 1.8.5 no mxm (build without mxm)</t>
  </si>
  <si>
    <t>osu_mbr_mr, 32 nodes, ppn 16</t>
  </si>
  <si>
    <t>openmpi v1.8.5 with MXM and hcoll from hpcx 1.3.330 (no KNEM, no FCA) and  openmpi 1.8.5. without MXM</t>
  </si>
  <si>
    <t>max</t>
  </si>
  <si>
    <t>osu_mbr_mr, 64 nodes, ppn 16</t>
  </si>
  <si>
    <t>yalla, no hcoll</t>
  </si>
  <si>
    <t>8,00</t>
  </si>
  <si>
    <t>16,00</t>
  </si>
  <si>
    <t>32,00</t>
  </si>
  <si>
    <t>64,00</t>
  </si>
  <si>
    <t>128,00</t>
  </si>
  <si>
    <t>256,00</t>
  </si>
  <si>
    <t>512,00</t>
  </si>
  <si>
    <t>1024,00</t>
  </si>
  <si>
    <t>yalla, no-hcoll</t>
  </si>
  <si>
    <t>27,08,2015</t>
  </si>
  <si>
    <t>31,05,2015</t>
  </si>
  <si>
    <t>27,01,2015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</si>
</sst>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10" fontId="0" fillId="0" borderId="0" xfId="0" applyNumberFormat="1"/>
    <xf numFmtId="49" fontId="0" fillId="0" borderId="0" xfId="0" applyNumberFormat="1" applyBorder="1"/>
    <xf numFmtId="49" fontId="0" fillId="0" borderId="1" xfId="0" applyNumberFormat="1" applyBorder="1"/>
    <xf numFmtId="49" fontId="0" fillId="0" borderId="2" xfId="0" applyNumberFormat="1" applyBorder="1"/>
    <xf numFmtId="49" fontId="2" fillId="0" borderId="0" xfId="0" applyNumberFormat="1" applyFont="1" applyBorder="1"/>
    <xf numFmtId="49" fontId="0" fillId="0" borderId="3" xfId="0" applyNumberFormat="1" applyBorder="1"/>
    <xf numFmtId="49" fontId="0" fillId="0" borderId="4" xfId="0" applyNumberFormat="1" applyBorder="1"/>
    <xf numFmtId="49" fontId="2" fillId="0" borderId="5" xfId="0" applyNumberFormat="1" applyFont="1" applyBorder="1"/>
    <xf numFmtId="49" fontId="0" fillId="0" borderId="5" xfId="0" applyNumberFormat="1" applyBorder="1"/>
    <xf numFmtId="49" fontId="0" fillId="0" borderId="6" xfId="0" applyNumberFormat="1" applyBorder="1"/>
    <xf numFmtId="4" fontId="0" fillId="0" borderId="0" xfId="0" applyNumberFormat="1"/>
    <xf numFmtId="4" fontId="0" fillId="0" borderId="0" xfId="0" applyNumberFormat="1" applyBorder="1"/>
    <xf numFmtId="49" fontId="2" fillId="0" borderId="0" xfId="0" applyNumberFormat="1" applyFont="1"/>
    <xf numFmtId="0" fontId="2" fillId="0" borderId="0" xfId="0" applyNumberFormat="1" applyFont="1" applyBorder="1"/>
    <xf numFmtId="0" fontId="0" fillId="0" borderId="0" xfId="0" applyNumberFormat="1" applyBorder="1"/>
    <xf numFmtId="2" fontId="0" fillId="0" borderId="0" xfId="0" applyNumberFormat="1"/>
    <xf numFmtId="2" fontId="0" fillId="0" borderId="0" xfId="0" applyNumberFormat="1" applyBorder="1"/>
    <xf numFmtId="2" fontId="0" fillId="0" borderId="3" xfId="0" applyNumberFormat="1" applyBorder="1"/>
    <xf numFmtId="2" fontId="0" fillId="0" borderId="2" xfId="0" applyNumberFormat="1" applyBorder="1"/>
    <xf numFmtId="2" fontId="0" fillId="0" borderId="1" xfId="0" applyNumberFormat="1" applyBorder="1"/>
    <xf numFmtId="2" fontId="2" fillId="0" borderId="0" xfId="0" applyNumberFormat="1" applyFont="1"/>
  </cellXfs>
  <cellStyles count="1">
    <cellStyle name="Обычный" xfId="0" builtinId="0"/>
  </cellStyles>
  <dxfs count="99">
    <dxf>
      <numFmt numFmtId="2" formatCode="0.00"/>
    </dxf>
    <dxf>
      <numFmt numFmtId="2" formatCode="0.00"/>
    </dxf>
    <dxf>
      <numFmt numFmtId="2" formatCode="0.0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</dxf>
    <dxf>
      <numFmt numFmtId="2" formatCode="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0" formatCode="@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0" formatCode="@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0" formatCode="@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0" formatCode="@"/>
      <border diagonalUp="0" diagonalDown="0">
        <left/>
        <right style="thin">
          <color auto="1"/>
        </right>
        <top/>
        <bottom/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30" formatCode="@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0" formatCode="@"/>
      <border diagonalUp="0" diagonalDown="0">
        <left/>
        <right style="thin">
          <color auto="1"/>
        </right>
        <top/>
        <bottom/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  <border diagonalUp="0" diagonalDown="0">
        <left/>
        <right style="thin">
          <color auto="1"/>
        </right>
        <top/>
        <bottom/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30" formatCode="@"/>
    </dxf>
  </dxfs>
  <tableStyles count="0" defaultTableStyle="TableStyleMedium2" defaultPivotStyle="PivotStyleLight16"/>
  <colors>
    <mruColors>
      <color rgb="FF2E6CB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IMB-MPI1 Alltoaall</a:t>
            </a:r>
            <a:br>
              <a:rPr lang="en-US" sz="1800" b="0" i="0" u="none" strike="noStrike" baseline="0">
                <a:effectLst/>
              </a:rPr>
            </a:br>
            <a:r>
              <a:rPr lang="en-US" sz="1800" b="0" i="0" u="none" strike="noStrike" baseline="0">
                <a:effectLst/>
              </a:rPr>
              <a:t> 32 nodes,  ppn 16</a:t>
            </a:r>
            <a:r>
              <a:rPr lang="en-US" sz="1800" b="1" i="0" u="none" strike="noStrike" baseline="0"/>
              <a:t> </a:t>
            </a:r>
            <a:endParaRPr lang="ru-RU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762541452648989"/>
          <c:y val="0.18820722282325525"/>
          <c:w val="0.66069997007384818"/>
          <c:h val="0.675875505646677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'IMB-MPI1 Alltoall'!$C$9</c:f>
              <c:strCache>
                <c:ptCount val="1"/>
                <c:pt idx="0">
                  <c:v>intelmpi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7"/>
            <c:spPr>
              <a:solidFill>
                <a:srgbClr val="C00000"/>
              </a:solidFill>
              <a:ln>
                <a:solidFill>
                  <a:schemeClr val="bg1"/>
                </a:solidFill>
              </a:ln>
            </c:spPr>
          </c:marker>
          <c:xVal>
            <c:numRef>
              <c:f>'IMB-MPI1 Alltoall'!$B$10:$B$29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xVal>
          <c:yVal>
            <c:numRef>
              <c:f>'IMB-MPI1 Alltoall'!$C$10:$C$29</c:f>
              <c:numCache>
                <c:formatCode>General</c:formatCode>
                <c:ptCount val="20"/>
                <c:pt idx="0">
                  <c:v>178.21</c:v>
                </c:pt>
                <c:pt idx="1">
                  <c:v>200.15</c:v>
                </c:pt>
                <c:pt idx="2">
                  <c:v>222.67</c:v>
                </c:pt>
                <c:pt idx="3">
                  <c:v>258.20999999999998</c:v>
                </c:pt>
                <c:pt idx="4">
                  <c:v>331.14</c:v>
                </c:pt>
                <c:pt idx="5">
                  <c:v>480.31</c:v>
                </c:pt>
                <c:pt idx="6">
                  <c:v>1182.6099999999999</c:v>
                </c:pt>
                <c:pt idx="7">
                  <c:v>1329.02</c:v>
                </c:pt>
                <c:pt idx="8">
                  <c:v>1794.74</c:v>
                </c:pt>
                <c:pt idx="9">
                  <c:v>2684.39</c:v>
                </c:pt>
                <c:pt idx="10">
                  <c:v>13721.84</c:v>
                </c:pt>
                <c:pt idx="11">
                  <c:v>22226.240000000002</c:v>
                </c:pt>
                <c:pt idx="12">
                  <c:v>28330.44</c:v>
                </c:pt>
                <c:pt idx="13">
                  <c:v>41899.39</c:v>
                </c:pt>
                <c:pt idx="14">
                  <c:v>86607.58</c:v>
                </c:pt>
                <c:pt idx="15">
                  <c:v>162077.59</c:v>
                </c:pt>
                <c:pt idx="16">
                  <c:v>317929.17</c:v>
                </c:pt>
                <c:pt idx="17">
                  <c:v>598602.36</c:v>
                </c:pt>
                <c:pt idx="18">
                  <c:v>1105321.53</c:v>
                </c:pt>
                <c:pt idx="19">
                  <c:v>2280596.33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'IMB-MPI1 Alltoall'!$D$9</c:f>
              <c:strCache>
                <c:ptCount val="1"/>
                <c:pt idx="0">
                  <c:v>yalla</c:v>
                </c:pt>
              </c:strCache>
            </c:strRef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tx2">
                  <a:lumMod val="75000"/>
                </a:schemeClr>
              </a:solidFill>
              <a:ln>
                <a:solidFill>
                  <a:schemeClr val="bg1"/>
                </a:solidFill>
              </a:ln>
            </c:spPr>
          </c:marker>
          <c:xVal>
            <c:numRef>
              <c:f>'IMB-MPI1 Alltoall'!$B$10:$B$29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xVal>
          <c:yVal>
            <c:numRef>
              <c:f>'IMB-MPI1 Alltoall'!$D$10:$D$29</c:f>
              <c:numCache>
                <c:formatCode>General</c:formatCode>
                <c:ptCount val="20"/>
                <c:pt idx="0">
                  <c:v>177.9</c:v>
                </c:pt>
                <c:pt idx="1">
                  <c:v>203.74</c:v>
                </c:pt>
                <c:pt idx="2">
                  <c:v>247.62</c:v>
                </c:pt>
                <c:pt idx="3">
                  <c:v>300.01</c:v>
                </c:pt>
                <c:pt idx="4">
                  <c:v>442.28</c:v>
                </c:pt>
                <c:pt idx="5">
                  <c:v>769.55</c:v>
                </c:pt>
                <c:pt idx="6">
                  <c:v>1529.63</c:v>
                </c:pt>
                <c:pt idx="7">
                  <c:v>3687.23</c:v>
                </c:pt>
                <c:pt idx="8">
                  <c:v>6740.58</c:v>
                </c:pt>
                <c:pt idx="9">
                  <c:v>12407.19</c:v>
                </c:pt>
                <c:pt idx="10">
                  <c:v>16731.18</c:v>
                </c:pt>
                <c:pt idx="11">
                  <c:v>26862.14</c:v>
                </c:pt>
                <c:pt idx="12">
                  <c:v>40439.42</c:v>
                </c:pt>
                <c:pt idx="13">
                  <c:v>64711.57</c:v>
                </c:pt>
                <c:pt idx="14">
                  <c:v>116126.26</c:v>
                </c:pt>
                <c:pt idx="15">
                  <c:v>235026.72</c:v>
                </c:pt>
                <c:pt idx="16">
                  <c:v>457367.31</c:v>
                </c:pt>
                <c:pt idx="17">
                  <c:v>1025928.1</c:v>
                </c:pt>
                <c:pt idx="18">
                  <c:v>1973368.98</c:v>
                </c:pt>
                <c:pt idx="19">
                  <c:v>3847568.36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'IMB-MPI1 Alltoall'!$E$9</c:f>
              <c:strCache>
                <c:ptCount val="1"/>
                <c:pt idx="0">
                  <c:v>mxm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  <a:ln>
                <a:solidFill>
                  <a:schemeClr val="bg1"/>
                </a:solidFill>
              </a:ln>
            </c:spPr>
          </c:marker>
          <c:xVal>
            <c:numRef>
              <c:f>'IMB-MPI1 Alltoall'!$B$10:$B$29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xVal>
          <c:yVal>
            <c:numRef>
              <c:f>'IMB-MPI1 Alltoall'!$E$10:$E$29</c:f>
              <c:numCache>
                <c:formatCode>General</c:formatCode>
                <c:ptCount val="20"/>
                <c:pt idx="0">
                  <c:v>185.15</c:v>
                </c:pt>
                <c:pt idx="1">
                  <c:v>221.94</c:v>
                </c:pt>
                <c:pt idx="2">
                  <c:v>252.81</c:v>
                </c:pt>
                <c:pt idx="3">
                  <c:v>325.08</c:v>
                </c:pt>
                <c:pt idx="4">
                  <c:v>457.33</c:v>
                </c:pt>
                <c:pt idx="5">
                  <c:v>767.93</c:v>
                </c:pt>
                <c:pt idx="6">
                  <c:v>1510.29</c:v>
                </c:pt>
                <c:pt idx="7">
                  <c:v>3694.72</c:v>
                </c:pt>
                <c:pt idx="8">
                  <c:v>6739.39</c:v>
                </c:pt>
                <c:pt idx="9">
                  <c:v>12362.42</c:v>
                </c:pt>
                <c:pt idx="10">
                  <c:v>16655.22</c:v>
                </c:pt>
                <c:pt idx="11">
                  <c:v>26719.15</c:v>
                </c:pt>
                <c:pt idx="12">
                  <c:v>40339.379999999997</c:v>
                </c:pt>
                <c:pt idx="13">
                  <c:v>64662.45</c:v>
                </c:pt>
                <c:pt idx="14">
                  <c:v>114984.3</c:v>
                </c:pt>
                <c:pt idx="15">
                  <c:v>234108.54</c:v>
                </c:pt>
                <c:pt idx="16">
                  <c:v>455283.51</c:v>
                </c:pt>
                <c:pt idx="17">
                  <c:v>1024752.06</c:v>
                </c:pt>
                <c:pt idx="18">
                  <c:v>1969331.88</c:v>
                </c:pt>
                <c:pt idx="19">
                  <c:v>3847541.97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'IMB-MPI1 Alltoall'!$G$9</c:f>
              <c:strCache>
                <c:ptCount val="1"/>
                <c:pt idx="0">
                  <c:v>hcoll yalla</c:v>
                </c:pt>
              </c:strCache>
            </c:strRef>
          </c:tx>
          <c:marker>
            <c:symbol val="triangle"/>
            <c:size val="7"/>
            <c:spPr>
              <a:ln>
                <a:solidFill>
                  <a:schemeClr val="bg1"/>
                </a:solidFill>
              </a:ln>
            </c:spPr>
          </c:marker>
          <c:xVal>
            <c:numRef>
              <c:f>'IMB-MPI1 Alltoall'!$B$10:$B$29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xVal>
          <c:yVal>
            <c:numRef>
              <c:f>'IMB-MPI1 Alltoall'!$G$10:$G$29</c:f>
              <c:numCache>
                <c:formatCode>General</c:formatCode>
                <c:ptCount val="20"/>
                <c:pt idx="0">
                  <c:v>166</c:v>
                </c:pt>
                <c:pt idx="1">
                  <c:v>188</c:v>
                </c:pt>
                <c:pt idx="2">
                  <c:v>232</c:v>
                </c:pt>
                <c:pt idx="3">
                  <c:v>281</c:v>
                </c:pt>
                <c:pt idx="4">
                  <c:v>407</c:v>
                </c:pt>
                <c:pt idx="5">
                  <c:v>703</c:v>
                </c:pt>
                <c:pt idx="6">
                  <c:v>1357</c:v>
                </c:pt>
                <c:pt idx="7">
                  <c:v>3324</c:v>
                </c:pt>
                <c:pt idx="8">
                  <c:v>6054</c:v>
                </c:pt>
                <c:pt idx="9">
                  <c:v>10688</c:v>
                </c:pt>
                <c:pt idx="10">
                  <c:v>15028</c:v>
                </c:pt>
                <c:pt idx="11">
                  <c:v>17481</c:v>
                </c:pt>
                <c:pt idx="12">
                  <c:v>36669</c:v>
                </c:pt>
                <c:pt idx="13">
                  <c:v>60116</c:v>
                </c:pt>
                <c:pt idx="14">
                  <c:v>107466</c:v>
                </c:pt>
                <c:pt idx="15">
                  <c:v>224226</c:v>
                </c:pt>
                <c:pt idx="16">
                  <c:v>414813</c:v>
                </c:pt>
                <c:pt idx="17">
                  <c:v>870262</c:v>
                </c:pt>
                <c:pt idx="18">
                  <c:v>1663632</c:v>
                </c:pt>
                <c:pt idx="19">
                  <c:v>3210416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82048"/>
        <c:axId val="142083200"/>
      </c:scatterChart>
      <c:valAx>
        <c:axId val="142082048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msg size (bytes)</a:t>
                </a:r>
                <a:endParaRPr lang="ru-RU" sz="10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2083200"/>
        <c:crosses val="autoZero"/>
        <c:crossBetween val="midCat"/>
      </c:valAx>
      <c:valAx>
        <c:axId val="142083200"/>
        <c:scaling>
          <c:logBase val="2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time</a:t>
                </a:r>
                <a:r>
                  <a:rPr lang="ru-RU" baseline="0"/>
                  <a:t> </a:t>
                </a:r>
                <a:r>
                  <a:rPr lang="en-US" baseline="0"/>
                  <a:t>(us)</a:t>
                </a: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2082048"/>
        <c:crosses val="autoZero"/>
        <c:crossBetween val="midCat"/>
      </c:valAx>
    </c:plotArea>
    <c:legend>
      <c:legendPos val="r"/>
      <c:overlay val="0"/>
      <c:spPr>
        <a:noFill/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IMB-MPI1 Alltoaall</a:t>
            </a:r>
            <a:br>
              <a:rPr lang="en-US" sz="1800" b="0" i="0" u="none" strike="noStrike" baseline="0">
                <a:effectLst/>
              </a:rPr>
            </a:br>
            <a:r>
              <a:rPr lang="en-US" sz="1800" b="0" i="0" u="none" strike="noStrike" baseline="0">
                <a:effectLst/>
              </a:rPr>
              <a:t> 64 nodes,  ppn 16</a:t>
            </a:r>
            <a:r>
              <a:rPr lang="en-US" sz="1800" b="1" i="0" u="none" strike="noStrike" baseline="0"/>
              <a:t> </a:t>
            </a:r>
            <a:endParaRPr lang="ru-RU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'IMB-MPI1 Alltoall'!$C$31</c:f>
              <c:strCache>
                <c:ptCount val="1"/>
                <c:pt idx="0">
                  <c:v>intelmpi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7"/>
            <c:spPr>
              <a:solidFill>
                <a:srgbClr val="C00000"/>
              </a:solidFill>
              <a:ln>
                <a:solidFill>
                  <a:schemeClr val="bg1"/>
                </a:solidFill>
              </a:ln>
            </c:spPr>
          </c:marker>
          <c:xVal>
            <c:numRef>
              <c:f>'IMB-MPI1 Alltoall'!$B$32:$B$50</c:f>
              <c:numCache>
                <c:formatCode>General</c:formatCode>
                <c:ptCount val="1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</c:numCache>
            </c:numRef>
          </c:xVal>
          <c:yVal>
            <c:numRef>
              <c:f>'IMB-MPI1 Alltoall'!$C$32:$C$50</c:f>
              <c:numCache>
                <c:formatCode>General</c:formatCode>
                <c:ptCount val="19"/>
                <c:pt idx="0">
                  <c:v>303.77999999999997</c:v>
                </c:pt>
                <c:pt idx="1">
                  <c:v>319.95</c:v>
                </c:pt>
                <c:pt idx="2">
                  <c:v>361.77</c:v>
                </c:pt>
                <c:pt idx="3">
                  <c:v>444.53</c:v>
                </c:pt>
                <c:pt idx="4">
                  <c:v>592.72</c:v>
                </c:pt>
                <c:pt idx="5">
                  <c:v>8113.04</c:v>
                </c:pt>
                <c:pt idx="6">
                  <c:v>2375.64</c:v>
                </c:pt>
                <c:pt idx="7">
                  <c:v>2803.75</c:v>
                </c:pt>
                <c:pt idx="8">
                  <c:v>3773.03</c:v>
                </c:pt>
                <c:pt idx="9">
                  <c:v>5377.84</c:v>
                </c:pt>
                <c:pt idx="10">
                  <c:v>32051.07</c:v>
                </c:pt>
                <c:pt idx="11">
                  <c:v>42785.29</c:v>
                </c:pt>
                <c:pt idx="12">
                  <c:v>57250.16</c:v>
                </c:pt>
                <c:pt idx="13">
                  <c:v>83873.84</c:v>
                </c:pt>
                <c:pt idx="14">
                  <c:v>575328.84</c:v>
                </c:pt>
                <c:pt idx="15">
                  <c:v>619991.74</c:v>
                </c:pt>
                <c:pt idx="16">
                  <c:v>802735.29</c:v>
                </c:pt>
                <c:pt idx="17">
                  <c:v>1381732.78</c:v>
                </c:pt>
                <c:pt idx="18">
                  <c:v>16230211.310000001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'IMB-MPI1 Alltoall'!$D$31</c:f>
              <c:strCache>
                <c:ptCount val="1"/>
                <c:pt idx="0">
                  <c:v>yalla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pPr>
              <a:solidFill>
                <a:schemeClr val="tx2"/>
              </a:solidFill>
              <a:ln>
                <a:solidFill>
                  <a:schemeClr val="bg1"/>
                </a:solidFill>
              </a:ln>
            </c:spPr>
          </c:marker>
          <c:xVal>
            <c:numRef>
              <c:f>'IMB-MPI1 Alltoall'!$B$32:$B$50</c:f>
              <c:numCache>
                <c:formatCode>General</c:formatCode>
                <c:ptCount val="1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</c:numCache>
            </c:numRef>
          </c:xVal>
          <c:yVal>
            <c:numRef>
              <c:f>'IMB-MPI1 Alltoall'!$D$32:$D$50</c:f>
              <c:numCache>
                <c:formatCode>General</c:formatCode>
                <c:ptCount val="19"/>
                <c:pt idx="0">
                  <c:v>285.13</c:v>
                </c:pt>
                <c:pt idx="1">
                  <c:v>338.43</c:v>
                </c:pt>
                <c:pt idx="2">
                  <c:v>429.52</c:v>
                </c:pt>
                <c:pt idx="3">
                  <c:v>609.75</c:v>
                </c:pt>
                <c:pt idx="4">
                  <c:v>969.47</c:v>
                </c:pt>
                <c:pt idx="5">
                  <c:v>1844.11</c:v>
                </c:pt>
                <c:pt idx="6">
                  <c:v>4297.6099999999997</c:v>
                </c:pt>
                <c:pt idx="7">
                  <c:v>8576.23</c:v>
                </c:pt>
                <c:pt idx="8">
                  <c:v>14612.15</c:v>
                </c:pt>
                <c:pt idx="9">
                  <c:v>23648.59</c:v>
                </c:pt>
                <c:pt idx="10">
                  <c:v>35582.81</c:v>
                </c:pt>
                <c:pt idx="11">
                  <c:v>582313.21</c:v>
                </c:pt>
                <c:pt idx="12">
                  <c:v>107640.62</c:v>
                </c:pt>
                <c:pt idx="13">
                  <c:v>132723.75</c:v>
                </c:pt>
                <c:pt idx="14">
                  <c:v>240262.44</c:v>
                </c:pt>
                <c:pt idx="15">
                  <c:v>486071.39</c:v>
                </c:pt>
                <c:pt idx="16">
                  <c:v>943565.45</c:v>
                </c:pt>
                <c:pt idx="17">
                  <c:v>2111005.3199999998</c:v>
                </c:pt>
                <c:pt idx="18">
                  <c:v>4176009.92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'IMB-MPI1 Alltoall'!$E$31</c:f>
              <c:strCache>
                <c:ptCount val="1"/>
                <c:pt idx="0">
                  <c:v>mxm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  <a:ln>
                <a:solidFill>
                  <a:schemeClr val="bg1"/>
                </a:solidFill>
              </a:ln>
            </c:spPr>
          </c:marker>
          <c:xVal>
            <c:numRef>
              <c:f>'IMB-MPI1 Alltoall'!$B$32:$B$50</c:f>
              <c:numCache>
                <c:formatCode>General</c:formatCode>
                <c:ptCount val="1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</c:numCache>
            </c:numRef>
          </c:xVal>
          <c:yVal>
            <c:numRef>
              <c:f>'IMB-MPI1 Alltoall'!$E$32:$E$50</c:f>
              <c:numCache>
                <c:formatCode>General</c:formatCode>
                <c:ptCount val="19"/>
                <c:pt idx="0">
                  <c:v>279.62</c:v>
                </c:pt>
                <c:pt idx="1">
                  <c:v>334.2</c:v>
                </c:pt>
                <c:pt idx="2">
                  <c:v>434.8</c:v>
                </c:pt>
                <c:pt idx="3">
                  <c:v>605.80999999999995</c:v>
                </c:pt>
                <c:pt idx="4">
                  <c:v>972.16</c:v>
                </c:pt>
                <c:pt idx="5">
                  <c:v>1851.7</c:v>
                </c:pt>
                <c:pt idx="6">
                  <c:v>4219.9399999999996</c:v>
                </c:pt>
                <c:pt idx="7">
                  <c:v>8558.11</c:v>
                </c:pt>
                <c:pt idx="8">
                  <c:v>14656.58</c:v>
                </c:pt>
                <c:pt idx="9">
                  <c:v>26313.41</c:v>
                </c:pt>
                <c:pt idx="10">
                  <c:v>34161.199999999997</c:v>
                </c:pt>
                <c:pt idx="11">
                  <c:v>59223.19</c:v>
                </c:pt>
                <c:pt idx="12">
                  <c:v>81443.38</c:v>
                </c:pt>
                <c:pt idx="13">
                  <c:v>371406.14</c:v>
                </c:pt>
                <c:pt idx="14">
                  <c:v>240017.43</c:v>
                </c:pt>
                <c:pt idx="15">
                  <c:v>483850.03</c:v>
                </c:pt>
                <c:pt idx="16">
                  <c:v>945480.4</c:v>
                </c:pt>
                <c:pt idx="17">
                  <c:v>2113221.92</c:v>
                </c:pt>
                <c:pt idx="18">
                  <c:v>4532199.16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'IMB-MPI1 Alltoall'!$G$31</c:f>
              <c:strCache>
                <c:ptCount val="1"/>
                <c:pt idx="0">
                  <c:v>hcoll yalla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triangle"/>
            <c:size val="7"/>
            <c:spPr>
              <a:solidFill>
                <a:srgbClr val="7030A0"/>
              </a:solidFill>
              <a:ln>
                <a:solidFill>
                  <a:schemeClr val="bg1"/>
                </a:solidFill>
              </a:ln>
            </c:spPr>
          </c:marker>
          <c:xVal>
            <c:numRef>
              <c:f>'IMB-MPI1 Alltoall'!$B$32:$B$50</c:f>
              <c:numCache>
                <c:formatCode>General</c:formatCode>
                <c:ptCount val="1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</c:numCache>
            </c:numRef>
          </c:xVal>
          <c:yVal>
            <c:numRef>
              <c:f>'IMB-MPI1 Alltoall'!$G$32:$G$50</c:f>
              <c:numCache>
                <c:formatCode>General</c:formatCode>
                <c:ptCount val="19"/>
                <c:pt idx="0">
                  <c:v>284</c:v>
                </c:pt>
                <c:pt idx="1">
                  <c:v>329</c:v>
                </c:pt>
                <c:pt idx="2">
                  <c:v>417</c:v>
                </c:pt>
                <c:pt idx="3">
                  <c:v>529</c:v>
                </c:pt>
                <c:pt idx="4">
                  <c:v>857</c:v>
                </c:pt>
                <c:pt idx="5">
                  <c:v>1649</c:v>
                </c:pt>
                <c:pt idx="6">
                  <c:v>3717</c:v>
                </c:pt>
                <c:pt idx="7">
                  <c:v>7548</c:v>
                </c:pt>
                <c:pt idx="8">
                  <c:v>160021</c:v>
                </c:pt>
                <c:pt idx="9">
                  <c:v>22850</c:v>
                </c:pt>
                <c:pt idx="10">
                  <c:v>30750</c:v>
                </c:pt>
                <c:pt idx="11">
                  <c:v>36239</c:v>
                </c:pt>
                <c:pt idx="12">
                  <c:v>75863</c:v>
                </c:pt>
                <c:pt idx="13">
                  <c:v>408150</c:v>
                </c:pt>
                <c:pt idx="14">
                  <c:v>219234</c:v>
                </c:pt>
                <c:pt idx="15">
                  <c:v>437076</c:v>
                </c:pt>
                <c:pt idx="16">
                  <c:v>1152930</c:v>
                </c:pt>
                <c:pt idx="17">
                  <c:v>1784122</c:v>
                </c:pt>
                <c:pt idx="18">
                  <c:v>4753359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30560"/>
        <c:axId val="142137216"/>
      </c:scatterChart>
      <c:valAx>
        <c:axId val="142130560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msg size (bytes)</a:t>
                </a:r>
                <a:endParaRPr lang="ru-RU" sz="10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2137216"/>
        <c:crosses val="autoZero"/>
        <c:crossBetween val="midCat"/>
      </c:valAx>
      <c:valAx>
        <c:axId val="142137216"/>
        <c:scaling>
          <c:logBase val="2"/>
          <c:orientation val="minMax"/>
          <c:min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time</a:t>
                </a:r>
                <a:r>
                  <a:rPr lang="ru-RU" baseline="0"/>
                  <a:t> </a:t>
                </a:r>
                <a:r>
                  <a:rPr lang="en-US" baseline="0"/>
                  <a:t>(us)</a:t>
                </a: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2130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osu_mbr_mr, window=128</a:t>
            </a:r>
            <a:br>
              <a:rPr lang="en-US" baseline="0"/>
            </a:br>
            <a:r>
              <a:rPr lang="en-US" sz="1800" b="1" i="0" u="none" strike="noStrike" baseline="0">
                <a:effectLst/>
              </a:rPr>
              <a:t>64 nodes, 32 ppn</a:t>
            </a:r>
          </a:p>
          <a:p>
            <a:pPr>
              <a:defRPr/>
            </a:pPr>
            <a:r>
              <a:rPr lang="en-US" sz="1800" b="1" i="0" u="none" strike="noStrike" baseline="0">
                <a:effectLst/>
              </a:rPr>
              <a:t>large messages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osu_mbr_mr!$A$10</c:f>
              <c:strCache>
                <c:ptCount val="1"/>
                <c:pt idx="0">
                  <c:v>intel mpi v4.1.2.040</c:v>
                </c:pt>
              </c:strCache>
            </c:strRef>
          </c:tx>
          <c:marker>
            <c:spPr>
              <a:ln>
                <a:solidFill>
                  <a:schemeClr val="bg1"/>
                </a:solidFill>
              </a:ln>
            </c:spPr>
          </c:marker>
          <c:xVal>
            <c:numRef>
              <c:f>osu_mbr_mr!$A$12:$A$32</c:f>
              <c:numCache>
                <c:formatCode>@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osu_mbr_mr!$J$12:$J$32</c:f>
              <c:numCache>
                <c:formatCode>General</c:formatCode>
                <c:ptCount val="21"/>
                <c:pt idx="0">
                  <c:v>105.26</c:v>
                </c:pt>
                <c:pt idx="1">
                  <c:v>210.31</c:v>
                </c:pt>
                <c:pt idx="2">
                  <c:v>454.99</c:v>
                </c:pt>
                <c:pt idx="3">
                  <c:v>800.49</c:v>
                </c:pt>
                <c:pt idx="4">
                  <c:v>1598.94</c:v>
                </c:pt>
                <c:pt idx="5">
                  <c:v>3158.33</c:v>
                </c:pt>
                <c:pt idx="6">
                  <c:v>6225.64</c:v>
                </c:pt>
                <c:pt idx="7">
                  <c:v>10935.97</c:v>
                </c:pt>
                <c:pt idx="8">
                  <c:v>21601.73</c:v>
                </c:pt>
                <c:pt idx="9">
                  <c:v>42059.5</c:v>
                </c:pt>
                <c:pt idx="10">
                  <c:v>61284.61</c:v>
                </c:pt>
                <c:pt idx="11">
                  <c:v>55920.84</c:v>
                </c:pt>
                <c:pt idx="12">
                  <c:v>83624.52</c:v>
                </c:pt>
                <c:pt idx="13">
                  <c:v>109568.49</c:v>
                </c:pt>
                <c:pt idx="14">
                  <c:v>130923.46</c:v>
                </c:pt>
                <c:pt idx="15">
                  <c:v>159277.04</c:v>
                </c:pt>
                <c:pt idx="16">
                  <c:v>166588.97</c:v>
                </c:pt>
                <c:pt idx="17">
                  <c:v>171386.14</c:v>
                </c:pt>
                <c:pt idx="18">
                  <c:v>173078.33</c:v>
                </c:pt>
                <c:pt idx="19">
                  <c:v>173558.17</c:v>
                </c:pt>
                <c:pt idx="20">
                  <c:v>168581.81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osu_mbr_mr!$L$10</c:f>
              <c:strCache>
                <c:ptCount val="1"/>
                <c:pt idx="0">
                  <c:v>ompi 1.8.5 no mxm (build without mxm)</c:v>
                </c:pt>
              </c:strCache>
            </c:strRef>
          </c:tx>
          <c:marker>
            <c:spPr>
              <a:ln>
                <a:solidFill>
                  <a:schemeClr val="bg1"/>
                </a:solidFill>
              </a:ln>
            </c:spPr>
          </c:marker>
          <c:xVal>
            <c:numRef>
              <c:f>osu_mbr_mr!$A$12:$A$32</c:f>
              <c:numCache>
                <c:formatCode>@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osu_mbr_mr!$U$12:$U$31</c:f>
              <c:numCache>
                <c:formatCode>#,##0.00</c:formatCode>
                <c:ptCount val="20"/>
                <c:pt idx="0">
                  <c:v>392.95</c:v>
                </c:pt>
                <c:pt idx="1">
                  <c:v>705.4</c:v>
                </c:pt>
                <c:pt idx="2">
                  <c:v>1407.59</c:v>
                </c:pt>
                <c:pt idx="3">
                  <c:v>2748.36</c:v>
                </c:pt>
                <c:pt idx="4">
                  <c:v>5445.79</c:v>
                </c:pt>
                <c:pt idx="5">
                  <c:v>10860.86</c:v>
                </c:pt>
                <c:pt idx="6">
                  <c:v>15689.09</c:v>
                </c:pt>
                <c:pt idx="7">
                  <c:v>24122.51</c:v>
                </c:pt>
                <c:pt idx="8">
                  <c:v>33739.360000000001</c:v>
                </c:pt>
                <c:pt idx="9">
                  <c:v>54211.27</c:v>
                </c:pt>
                <c:pt idx="10">
                  <c:v>87838.41</c:v>
                </c:pt>
                <c:pt idx="11">
                  <c:v>62326.74</c:v>
                </c:pt>
                <c:pt idx="12">
                  <c:v>80697.679999999993</c:v>
                </c:pt>
                <c:pt idx="13">
                  <c:v>100940.87</c:v>
                </c:pt>
                <c:pt idx="14">
                  <c:v>137771.65</c:v>
                </c:pt>
                <c:pt idx="15">
                  <c:v>153073.60999999999</c:v>
                </c:pt>
                <c:pt idx="16">
                  <c:v>161887.6</c:v>
                </c:pt>
                <c:pt idx="17">
                  <c:v>168252.1</c:v>
                </c:pt>
                <c:pt idx="18">
                  <c:v>171064.45</c:v>
                </c:pt>
                <c:pt idx="19">
                  <c:v>172847.4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osu_mbr_mr!$W$10</c:f>
              <c:strCache>
                <c:ptCount val="1"/>
                <c:pt idx="0">
                  <c:v>ompi 1.8.5 hcoll yalla</c:v>
                </c:pt>
              </c:strCache>
            </c:strRef>
          </c:tx>
          <c:marker>
            <c:spPr>
              <a:ln>
                <a:solidFill>
                  <a:schemeClr val="bg1"/>
                </a:solidFill>
              </a:ln>
            </c:spPr>
          </c:marker>
          <c:xVal>
            <c:numRef>
              <c:f>osu_mbr_mr!$W$12:$W$32</c:f>
              <c:numCache>
                <c:formatCode>@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osu_mbr_mr!$AF$12:$AF$32</c:f>
              <c:numCache>
                <c:formatCode>#,##0.00</c:formatCode>
                <c:ptCount val="21"/>
                <c:pt idx="0">
                  <c:v>70.989999999999995</c:v>
                </c:pt>
                <c:pt idx="1">
                  <c:v>139.80000000000001</c:v>
                </c:pt>
                <c:pt idx="2">
                  <c:v>282.75</c:v>
                </c:pt>
                <c:pt idx="3">
                  <c:v>563.78</c:v>
                </c:pt>
                <c:pt idx="4">
                  <c:v>999.54</c:v>
                </c:pt>
                <c:pt idx="5">
                  <c:v>2086.58</c:v>
                </c:pt>
                <c:pt idx="6">
                  <c:v>4117.6899999999996</c:v>
                </c:pt>
                <c:pt idx="7">
                  <c:v>7433.6</c:v>
                </c:pt>
                <c:pt idx="8">
                  <c:v>13950.54</c:v>
                </c:pt>
                <c:pt idx="9">
                  <c:v>24744.23</c:v>
                </c:pt>
                <c:pt idx="10">
                  <c:v>48106.59</c:v>
                </c:pt>
                <c:pt idx="11">
                  <c:v>75366.009999999995</c:v>
                </c:pt>
                <c:pt idx="12">
                  <c:v>81711.679999999993</c:v>
                </c:pt>
                <c:pt idx="13">
                  <c:v>91337.59</c:v>
                </c:pt>
                <c:pt idx="14">
                  <c:v>101454.84</c:v>
                </c:pt>
                <c:pt idx="15">
                  <c:v>101879.78</c:v>
                </c:pt>
                <c:pt idx="16">
                  <c:v>98748.479999999996</c:v>
                </c:pt>
                <c:pt idx="17">
                  <c:v>97758.36</c:v>
                </c:pt>
                <c:pt idx="18">
                  <c:v>107903.58</c:v>
                </c:pt>
                <c:pt idx="19">
                  <c:v>102354.35</c:v>
                </c:pt>
                <c:pt idx="20">
                  <c:v>99353.67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osu_mbr_mr!$AH$10</c:f>
              <c:strCache>
                <c:ptCount val="1"/>
                <c:pt idx="0">
                  <c:v>yalla, no hcoll</c:v>
                </c:pt>
              </c:strCache>
            </c:strRef>
          </c:tx>
          <c:xVal>
            <c:numRef>
              <c:f>osu_mbr_mr!$AH$12:$AH$33</c:f>
              <c:numCache>
                <c:formatCode>0.00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</c:numCache>
            </c:numRef>
          </c:xVal>
          <c:yVal>
            <c:numRef>
              <c:f>osu_mbr_mr!$AQ$12:$AQ$33</c:f>
              <c:numCache>
                <c:formatCode>0.00</c:formatCode>
                <c:ptCount val="22"/>
                <c:pt idx="0">
                  <c:v>63.29</c:v>
                </c:pt>
                <c:pt idx="1">
                  <c:v>123.47</c:v>
                </c:pt>
                <c:pt idx="2">
                  <c:v>247.94</c:v>
                </c:pt>
                <c:pt idx="3">
                  <c:v>490.04</c:v>
                </c:pt>
                <c:pt idx="4">
                  <c:v>877.82</c:v>
                </c:pt>
                <c:pt idx="5">
                  <c:v>1855.72</c:v>
                </c:pt>
                <c:pt idx="6">
                  <c:v>3763.41</c:v>
                </c:pt>
                <c:pt idx="7">
                  <c:v>6490.16</c:v>
                </c:pt>
                <c:pt idx="8">
                  <c:v>12581</c:v>
                </c:pt>
                <c:pt idx="9">
                  <c:v>23501.42</c:v>
                </c:pt>
                <c:pt idx="10">
                  <c:v>42837.74</c:v>
                </c:pt>
                <c:pt idx="11">
                  <c:v>65229.98</c:v>
                </c:pt>
                <c:pt idx="12">
                  <c:v>75643.23</c:v>
                </c:pt>
                <c:pt idx="13">
                  <c:v>81463.42</c:v>
                </c:pt>
                <c:pt idx="14">
                  <c:v>84650.240000000005</c:v>
                </c:pt>
                <c:pt idx="15">
                  <c:v>82720.399999999994</c:v>
                </c:pt>
                <c:pt idx="16">
                  <c:v>80863.22</c:v>
                </c:pt>
                <c:pt idx="17">
                  <c:v>80254.429999999993</c:v>
                </c:pt>
                <c:pt idx="18">
                  <c:v>88413.77</c:v>
                </c:pt>
                <c:pt idx="19">
                  <c:v>82511.91</c:v>
                </c:pt>
                <c:pt idx="20">
                  <c:v>81294.509999999995</c:v>
                </c:pt>
                <c:pt idx="21">
                  <c:v>83774.42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85472"/>
        <c:axId val="143322112"/>
      </c:scatterChart>
      <c:valAx>
        <c:axId val="142985472"/>
        <c:scaling>
          <c:logBase val="2"/>
          <c:orientation val="minMax"/>
          <c:min val="12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mesage</a:t>
                </a:r>
                <a:r>
                  <a:rPr lang="en-US" baseline="0"/>
                  <a:t> size</a:t>
                </a:r>
                <a:endParaRPr lang="ru-RU"/>
              </a:p>
            </c:rich>
          </c:tx>
          <c:layout/>
          <c:overlay val="0"/>
        </c:title>
        <c:numFmt formatCode="@" sourceLinked="1"/>
        <c:majorTickMark val="none"/>
        <c:minorTickMark val="none"/>
        <c:tickLblPos val="nextTo"/>
        <c:crossAx val="143322112"/>
        <c:crosses val="autoZero"/>
        <c:crossBetween val="midCat"/>
      </c:valAx>
      <c:valAx>
        <c:axId val="143322112"/>
        <c:scaling>
          <c:orientation val="minMax"/>
          <c:max val="18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bandwidth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2985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osu_mbr_mr, window=128</a:t>
            </a:r>
            <a:br>
              <a:rPr lang="en-US" baseline="0"/>
            </a:br>
            <a:r>
              <a:rPr lang="en-US" baseline="0"/>
              <a:t>32</a:t>
            </a:r>
            <a:r>
              <a:rPr lang="en-US" sz="1800" b="1" i="0" u="none" strike="noStrike" baseline="0">
                <a:effectLst/>
              </a:rPr>
              <a:t> nodes, 32 ppn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large messages</a:t>
            </a:r>
            <a:endParaRPr lang="en-US" sz="1800" b="1" i="0" u="none" strike="noStrike" baseline="0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osu_mbr_mr!$A$36</c:f>
              <c:strCache>
                <c:ptCount val="1"/>
                <c:pt idx="0">
                  <c:v>intel mpi v4.1.2.040</c:v>
                </c:pt>
              </c:strCache>
            </c:strRef>
          </c:tx>
          <c:marker>
            <c:symbol val="diamond"/>
            <c:size val="7"/>
            <c:spPr>
              <a:ln>
                <a:solidFill>
                  <a:schemeClr val="bg1"/>
                </a:solidFill>
              </a:ln>
            </c:spPr>
          </c:marker>
          <c:xVal>
            <c:numRef>
              <c:f>osu_mbr_mr!$A$38:$A$60</c:f>
              <c:numCache>
                <c:formatCode>@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xVal>
          <c:yVal>
            <c:numRef>
              <c:f>osu_mbr_mr!$J$38:$J$60</c:f>
              <c:numCache>
                <c:formatCode>#,##0.00</c:formatCode>
                <c:ptCount val="23"/>
                <c:pt idx="0">
                  <c:v>53.5</c:v>
                </c:pt>
                <c:pt idx="1">
                  <c:v>106.06</c:v>
                </c:pt>
                <c:pt idx="2">
                  <c:v>230.15</c:v>
                </c:pt>
                <c:pt idx="3">
                  <c:v>404.13</c:v>
                </c:pt>
                <c:pt idx="4">
                  <c:v>805.05</c:v>
                </c:pt>
                <c:pt idx="5">
                  <c:v>1597.44</c:v>
                </c:pt>
                <c:pt idx="6">
                  <c:v>3146.8</c:v>
                </c:pt>
                <c:pt idx="7">
                  <c:v>5499.85</c:v>
                </c:pt>
                <c:pt idx="8">
                  <c:v>10877.47</c:v>
                </c:pt>
                <c:pt idx="9">
                  <c:v>21921.279999999999</c:v>
                </c:pt>
                <c:pt idx="10">
                  <c:v>32457.09</c:v>
                </c:pt>
                <c:pt idx="11">
                  <c:v>28584.71</c:v>
                </c:pt>
                <c:pt idx="12">
                  <c:v>44077.48</c:v>
                </c:pt>
                <c:pt idx="13">
                  <c:v>58422.2</c:v>
                </c:pt>
                <c:pt idx="14">
                  <c:v>69187.73</c:v>
                </c:pt>
                <c:pt idx="15">
                  <c:v>83790.570000000007</c:v>
                </c:pt>
                <c:pt idx="16">
                  <c:v>87328.05</c:v>
                </c:pt>
                <c:pt idx="17">
                  <c:v>89523.94</c:v>
                </c:pt>
                <c:pt idx="18">
                  <c:v>90325.66</c:v>
                </c:pt>
                <c:pt idx="19">
                  <c:v>90504.95</c:v>
                </c:pt>
                <c:pt idx="20">
                  <c:v>88135.6</c:v>
                </c:pt>
                <c:pt idx="21">
                  <c:v>87896.5</c:v>
                </c:pt>
                <c:pt idx="22">
                  <c:v>87856.53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osu_mbr_mr!$L$36</c:f>
              <c:strCache>
                <c:ptCount val="1"/>
                <c:pt idx="0">
                  <c:v>ompi 1.8.5 no mxm (build without mxm)</c:v>
                </c:pt>
              </c:strCache>
            </c:strRef>
          </c:tx>
          <c:marker>
            <c:spPr>
              <a:ln>
                <a:solidFill>
                  <a:schemeClr val="bg1"/>
                </a:solidFill>
              </a:ln>
            </c:spPr>
          </c:marker>
          <c:xVal>
            <c:numRef>
              <c:f>osu_mbr_mr!$A$38:$A$60</c:f>
              <c:numCache>
                <c:formatCode>@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xVal>
          <c:yVal>
            <c:numRef>
              <c:f>osu_mbr_mr!$U$38:$U$60</c:f>
              <c:numCache>
                <c:formatCode>#,##0.00</c:formatCode>
                <c:ptCount val="23"/>
                <c:pt idx="0">
                  <c:v>202.36</c:v>
                </c:pt>
                <c:pt idx="1">
                  <c:v>360.55</c:v>
                </c:pt>
                <c:pt idx="2">
                  <c:v>713.95</c:v>
                </c:pt>
                <c:pt idx="3">
                  <c:v>1386.77</c:v>
                </c:pt>
                <c:pt idx="4">
                  <c:v>2770.95</c:v>
                </c:pt>
                <c:pt idx="5">
                  <c:v>5562.45</c:v>
                </c:pt>
                <c:pt idx="6">
                  <c:v>7875.6</c:v>
                </c:pt>
                <c:pt idx="7">
                  <c:v>12088.65</c:v>
                </c:pt>
                <c:pt idx="8">
                  <c:v>17028.73</c:v>
                </c:pt>
                <c:pt idx="9">
                  <c:v>28137.65</c:v>
                </c:pt>
                <c:pt idx="10">
                  <c:v>47954.400000000001</c:v>
                </c:pt>
                <c:pt idx="11">
                  <c:v>31782.94</c:v>
                </c:pt>
                <c:pt idx="12">
                  <c:v>42263.49</c:v>
                </c:pt>
                <c:pt idx="13">
                  <c:v>53705.18</c:v>
                </c:pt>
                <c:pt idx="14">
                  <c:v>72942.28</c:v>
                </c:pt>
                <c:pt idx="15">
                  <c:v>80538.44</c:v>
                </c:pt>
                <c:pt idx="16">
                  <c:v>84957.58</c:v>
                </c:pt>
                <c:pt idx="17">
                  <c:v>87971.71</c:v>
                </c:pt>
                <c:pt idx="18">
                  <c:v>89303.73</c:v>
                </c:pt>
                <c:pt idx="19">
                  <c:v>90117.23</c:v>
                </c:pt>
                <c:pt idx="20">
                  <c:v>87915.79</c:v>
                </c:pt>
                <c:pt idx="21">
                  <c:v>87777.89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osu_mbr_mr!$W$36</c:f>
              <c:strCache>
                <c:ptCount val="1"/>
                <c:pt idx="0">
                  <c:v>ompi 1.8.5 hcoll yalla</c:v>
                </c:pt>
              </c:strCache>
            </c:strRef>
          </c:tx>
          <c:marker>
            <c:spPr>
              <a:ln>
                <a:solidFill>
                  <a:schemeClr val="bg1"/>
                </a:solidFill>
              </a:ln>
            </c:spPr>
          </c:marker>
          <c:xVal>
            <c:numRef>
              <c:f>osu_mbr_mr!$W$38:$W$60</c:f>
              <c:numCache>
                <c:formatCode>@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xVal>
          <c:yVal>
            <c:numRef>
              <c:f>osu_mbr_mr!$AF$38:$AF$60</c:f>
              <c:numCache>
                <c:formatCode>#,##0.00</c:formatCode>
                <c:ptCount val="23"/>
                <c:pt idx="0">
                  <c:v>36.58</c:v>
                </c:pt>
                <c:pt idx="1">
                  <c:v>70.34</c:v>
                </c:pt>
                <c:pt idx="2">
                  <c:v>142.85</c:v>
                </c:pt>
                <c:pt idx="3">
                  <c:v>284.39999999999998</c:v>
                </c:pt>
                <c:pt idx="4">
                  <c:v>505.81</c:v>
                </c:pt>
                <c:pt idx="5">
                  <c:v>1055.93</c:v>
                </c:pt>
                <c:pt idx="6">
                  <c:v>2073.67</c:v>
                </c:pt>
                <c:pt idx="7">
                  <c:v>3759.87</c:v>
                </c:pt>
                <c:pt idx="8">
                  <c:v>7014.29</c:v>
                </c:pt>
                <c:pt idx="9">
                  <c:v>12500.99</c:v>
                </c:pt>
                <c:pt idx="10">
                  <c:v>24566.76</c:v>
                </c:pt>
                <c:pt idx="11">
                  <c:v>39408.559999999998</c:v>
                </c:pt>
                <c:pt idx="12">
                  <c:v>43290.69</c:v>
                </c:pt>
                <c:pt idx="13">
                  <c:v>48679.48</c:v>
                </c:pt>
                <c:pt idx="14">
                  <c:v>53926.38</c:v>
                </c:pt>
                <c:pt idx="15">
                  <c:v>54108.3</c:v>
                </c:pt>
                <c:pt idx="16">
                  <c:v>52381.86</c:v>
                </c:pt>
                <c:pt idx="17">
                  <c:v>51812.32</c:v>
                </c:pt>
                <c:pt idx="18">
                  <c:v>57883.59</c:v>
                </c:pt>
                <c:pt idx="19">
                  <c:v>54594.16</c:v>
                </c:pt>
                <c:pt idx="20">
                  <c:v>52881.25</c:v>
                </c:pt>
                <c:pt idx="21">
                  <c:v>52233.17</c:v>
                </c:pt>
                <c:pt idx="22">
                  <c:v>51729.7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osu_mbr_mr!$AH$36</c:f>
              <c:strCache>
                <c:ptCount val="1"/>
                <c:pt idx="0">
                  <c:v>yalla, no-hcoll</c:v>
                </c:pt>
              </c:strCache>
            </c:strRef>
          </c:tx>
          <c:xVal>
            <c:numRef>
              <c:f>osu_mbr_mr!$AH$38:$AH$60</c:f>
              <c:numCache>
                <c:formatCode>0.00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xVal>
          <c:yVal>
            <c:numRef>
              <c:f>osu_mbr_mr!$AQ$38:$AQ$60</c:f>
              <c:numCache>
                <c:formatCode>0.00</c:formatCode>
                <c:ptCount val="23"/>
                <c:pt idx="0">
                  <c:v>28.24</c:v>
                </c:pt>
                <c:pt idx="1">
                  <c:v>61.39</c:v>
                </c:pt>
                <c:pt idx="2">
                  <c:v>122.72</c:v>
                </c:pt>
                <c:pt idx="3">
                  <c:v>240.79</c:v>
                </c:pt>
                <c:pt idx="4">
                  <c:v>434.48</c:v>
                </c:pt>
                <c:pt idx="5">
                  <c:v>912.59</c:v>
                </c:pt>
                <c:pt idx="6">
                  <c:v>1851.66</c:v>
                </c:pt>
                <c:pt idx="7">
                  <c:v>3194.15</c:v>
                </c:pt>
                <c:pt idx="8">
                  <c:v>6199.97</c:v>
                </c:pt>
                <c:pt idx="9">
                  <c:v>11600.39</c:v>
                </c:pt>
                <c:pt idx="10">
                  <c:v>21670.01</c:v>
                </c:pt>
                <c:pt idx="11">
                  <c:v>33102.11</c:v>
                </c:pt>
                <c:pt idx="12">
                  <c:v>39539.06</c:v>
                </c:pt>
                <c:pt idx="13">
                  <c:v>43039</c:v>
                </c:pt>
                <c:pt idx="14">
                  <c:v>45140.92</c:v>
                </c:pt>
                <c:pt idx="15">
                  <c:v>43968.36</c:v>
                </c:pt>
                <c:pt idx="16">
                  <c:v>42851.79</c:v>
                </c:pt>
                <c:pt idx="17">
                  <c:v>42312.38</c:v>
                </c:pt>
                <c:pt idx="18">
                  <c:v>46594.51</c:v>
                </c:pt>
                <c:pt idx="19">
                  <c:v>43646.52</c:v>
                </c:pt>
                <c:pt idx="20">
                  <c:v>42725.39</c:v>
                </c:pt>
                <c:pt idx="21">
                  <c:v>44750.49</c:v>
                </c:pt>
                <c:pt idx="22">
                  <c:v>44915.02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64704"/>
        <c:axId val="94275456"/>
      </c:scatterChart>
      <c:valAx>
        <c:axId val="94264704"/>
        <c:scaling>
          <c:logBase val="2"/>
          <c:orientation val="minMax"/>
          <c:min val="12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mesage</a:t>
                </a:r>
                <a:r>
                  <a:rPr lang="en-US" baseline="0"/>
                  <a:t> size</a:t>
                </a:r>
                <a:endParaRPr lang="ru-RU"/>
              </a:p>
            </c:rich>
          </c:tx>
          <c:layout/>
          <c:overlay val="0"/>
        </c:title>
        <c:numFmt formatCode="@" sourceLinked="1"/>
        <c:majorTickMark val="none"/>
        <c:minorTickMark val="none"/>
        <c:tickLblPos val="nextTo"/>
        <c:crossAx val="94275456"/>
        <c:crosses val="autoZero"/>
        <c:crossBetween val="midCat"/>
      </c:valAx>
      <c:valAx>
        <c:axId val="94275456"/>
        <c:scaling>
          <c:orientation val="minMax"/>
          <c:max val="92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bandwidth</a:t>
                </a:r>
                <a:endParaRPr lang="ru-RU"/>
              </a:p>
            </c:rich>
          </c:tx>
          <c:layout/>
          <c:overlay val="0"/>
        </c:title>
        <c:numFmt formatCode="#,##0.00" sourceLinked="1"/>
        <c:majorTickMark val="none"/>
        <c:minorTickMark val="none"/>
        <c:tickLblPos val="nextTo"/>
        <c:crossAx val="94264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osu_mbr_mr, window=128</a:t>
            </a:r>
            <a:br>
              <a:rPr lang="en-US" baseline="0"/>
            </a:br>
            <a:r>
              <a:rPr lang="en-US" sz="1800" b="1" i="0" u="none" strike="noStrike" baseline="0">
                <a:effectLst/>
              </a:rPr>
              <a:t>64 nodes, 32 ppn</a:t>
            </a:r>
          </a:p>
          <a:p>
            <a:pPr>
              <a:defRPr/>
            </a:pPr>
            <a:r>
              <a:rPr lang="en-US" sz="1800" b="1" i="0" u="none" strike="noStrike" baseline="0">
                <a:effectLst/>
              </a:rPr>
              <a:t>small messages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osu_mbr_mr!$A$10</c:f>
              <c:strCache>
                <c:ptCount val="1"/>
                <c:pt idx="0">
                  <c:v>intel mpi v4.1.2.040</c:v>
                </c:pt>
              </c:strCache>
            </c:strRef>
          </c:tx>
          <c:marker>
            <c:spPr>
              <a:ln>
                <a:solidFill>
                  <a:schemeClr val="bg1"/>
                </a:solidFill>
              </a:ln>
            </c:spPr>
          </c:marker>
          <c:xVal>
            <c:numRef>
              <c:f>osu_mbr_mr!$A$12:$A$32</c:f>
              <c:numCache>
                <c:formatCode>@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osu_mbr_mr!$J$12:$J$32</c:f>
              <c:numCache>
                <c:formatCode>General</c:formatCode>
                <c:ptCount val="21"/>
                <c:pt idx="0">
                  <c:v>105.26</c:v>
                </c:pt>
                <c:pt idx="1">
                  <c:v>210.31</c:v>
                </c:pt>
                <c:pt idx="2">
                  <c:v>454.99</c:v>
                </c:pt>
                <c:pt idx="3">
                  <c:v>800.49</c:v>
                </c:pt>
                <c:pt idx="4">
                  <c:v>1598.94</c:v>
                </c:pt>
                <c:pt idx="5">
                  <c:v>3158.33</c:v>
                </c:pt>
                <c:pt idx="6">
                  <c:v>6225.64</c:v>
                </c:pt>
                <c:pt idx="7">
                  <c:v>10935.97</c:v>
                </c:pt>
                <c:pt idx="8">
                  <c:v>21601.73</c:v>
                </c:pt>
                <c:pt idx="9">
                  <c:v>42059.5</c:v>
                </c:pt>
                <c:pt idx="10">
                  <c:v>61284.61</c:v>
                </c:pt>
                <c:pt idx="11">
                  <c:v>55920.84</c:v>
                </c:pt>
                <c:pt idx="12">
                  <c:v>83624.52</c:v>
                </c:pt>
                <c:pt idx="13">
                  <c:v>109568.49</c:v>
                </c:pt>
                <c:pt idx="14">
                  <c:v>130923.46</c:v>
                </c:pt>
                <c:pt idx="15">
                  <c:v>159277.04</c:v>
                </c:pt>
                <c:pt idx="16">
                  <c:v>166588.97</c:v>
                </c:pt>
                <c:pt idx="17">
                  <c:v>171386.14</c:v>
                </c:pt>
                <c:pt idx="18">
                  <c:v>173078.33</c:v>
                </c:pt>
                <c:pt idx="19">
                  <c:v>173558.17</c:v>
                </c:pt>
                <c:pt idx="20">
                  <c:v>168581.81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osu_mbr_mr!$L$10</c:f>
              <c:strCache>
                <c:ptCount val="1"/>
                <c:pt idx="0">
                  <c:v>ompi 1.8.5 no mxm (build without mxm)</c:v>
                </c:pt>
              </c:strCache>
            </c:strRef>
          </c:tx>
          <c:marker>
            <c:spPr>
              <a:ln>
                <a:solidFill>
                  <a:schemeClr val="bg1"/>
                </a:solidFill>
              </a:ln>
            </c:spPr>
          </c:marker>
          <c:xVal>
            <c:numRef>
              <c:f>osu_mbr_mr!$A$12:$A$32</c:f>
              <c:numCache>
                <c:formatCode>@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osu_mbr_mr!$U$12:$U$31</c:f>
              <c:numCache>
                <c:formatCode>#,##0.00</c:formatCode>
                <c:ptCount val="20"/>
                <c:pt idx="0">
                  <c:v>392.95</c:v>
                </c:pt>
                <c:pt idx="1">
                  <c:v>705.4</c:v>
                </c:pt>
                <c:pt idx="2">
                  <c:v>1407.59</c:v>
                </c:pt>
                <c:pt idx="3">
                  <c:v>2748.36</c:v>
                </c:pt>
                <c:pt idx="4">
                  <c:v>5445.79</c:v>
                </c:pt>
                <c:pt idx="5">
                  <c:v>10860.86</c:v>
                </c:pt>
                <c:pt idx="6">
                  <c:v>15689.09</c:v>
                </c:pt>
                <c:pt idx="7">
                  <c:v>24122.51</c:v>
                </c:pt>
                <c:pt idx="8">
                  <c:v>33739.360000000001</c:v>
                </c:pt>
                <c:pt idx="9">
                  <c:v>54211.27</c:v>
                </c:pt>
                <c:pt idx="10">
                  <c:v>87838.41</c:v>
                </c:pt>
                <c:pt idx="11">
                  <c:v>62326.74</c:v>
                </c:pt>
                <c:pt idx="12">
                  <c:v>80697.679999999993</c:v>
                </c:pt>
                <c:pt idx="13">
                  <c:v>100940.87</c:v>
                </c:pt>
                <c:pt idx="14">
                  <c:v>137771.65</c:v>
                </c:pt>
                <c:pt idx="15">
                  <c:v>153073.60999999999</c:v>
                </c:pt>
                <c:pt idx="16">
                  <c:v>161887.6</c:v>
                </c:pt>
                <c:pt idx="17">
                  <c:v>168252.1</c:v>
                </c:pt>
                <c:pt idx="18">
                  <c:v>171064.45</c:v>
                </c:pt>
                <c:pt idx="19">
                  <c:v>172847.4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osu_mbr_mr!$W$10</c:f>
              <c:strCache>
                <c:ptCount val="1"/>
                <c:pt idx="0">
                  <c:v>ompi 1.8.5 hcoll yalla</c:v>
                </c:pt>
              </c:strCache>
            </c:strRef>
          </c:tx>
          <c:marker>
            <c:spPr>
              <a:ln>
                <a:solidFill>
                  <a:schemeClr val="bg1"/>
                </a:solidFill>
              </a:ln>
            </c:spPr>
          </c:marker>
          <c:xVal>
            <c:numRef>
              <c:f>osu_mbr_mr!$W$12:$W$32</c:f>
              <c:numCache>
                <c:formatCode>@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osu_mbr_mr!$AF$12:$AF$32</c:f>
              <c:numCache>
                <c:formatCode>#,##0.00</c:formatCode>
                <c:ptCount val="21"/>
                <c:pt idx="0">
                  <c:v>70.989999999999995</c:v>
                </c:pt>
                <c:pt idx="1">
                  <c:v>139.80000000000001</c:v>
                </c:pt>
                <c:pt idx="2">
                  <c:v>282.75</c:v>
                </c:pt>
                <c:pt idx="3">
                  <c:v>563.78</c:v>
                </c:pt>
                <c:pt idx="4">
                  <c:v>999.54</c:v>
                </c:pt>
                <c:pt idx="5">
                  <c:v>2086.58</c:v>
                </c:pt>
                <c:pt idx="6">
                  <c:v>4117.6899999999996</c:v>
                </c:pt>
                <c:pt idx="7">
                  <c:v>7433.6</c:v>
                </c:pt>
                <c:pt idx="8">
                  <c:v>13950.54</c:v>
                </c:pt>
                <c:pt idx="9">
                  <c:v>24744.23</c:v>
                </c:pt>
                <c:pt idx="10">
                  <c:v>48106.59</c:v>
                </c:pt>
                <c:pt idx="11">
                  <c:v>75366.009999999995</c:v>
                </c:pt>
                <c:pt idx="12">
                  <c:v>81711.679999999993</c:v>
                </c:pt>
                <c:pt idx="13">
                  <c:v>91337.59</c:v>
                </c:pt>
                <c:pt idx="14">
                  <c:v>101454.84</c:v>
                </c:pt>
                <c:pt idx="15">
                  <c:v>101879.78</c:v>
                </c:pt>
                <c:pt idx="16">
                  <c:v>98748.479999999996</c:v>
                </c:pt>
                <c:pt idx="17">
                  <c:v>97758.36</c:v>
                </c:pt>
                <c:pt idx="18">
                  <c:v>107903.58</c:v>
                </c:pt>
                <c:pt idx="19">
                  <c:v>102354.35</c:v>
                </c:pt>
                <c:pt idx="20">
                  <c:v>99353.67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osu_mbr_mr!$AH$10</c:f>
              <c:strCache>
                <c:ptCount val="1"/>
                <c:pt idx="0">
                  <c:v>yalla, no hcoll</c:v>
                </c:pt>
              </c:strCache>
            </c:strRef>
          </c:tx>
          <c:xVal>
            <c:numRef>
              <c:f>osu_mbr_mr!$AH$12:$AH$33</c:f>
              <c:numCache>
                <c:formatCode>0.00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</c:numCache>
            </c:numRef>
          </c:xVal>
          <c:yVal>
            <c:numRef>
              <c:f>osu_mbr_mr!$AQ$12:$AQ$33</c:f>
              <c:numCache>
                <c:formatCode>0.00</c:formatCode>
                <c:ptCount val="22"/>
                <c:pt idx="0">
                  <c:v>63.29</c:v>
                </c:pt>
                <c:pt idx="1">
                  <c:v>123.47</c:v>
                </c:pt>
                <c:pt idx="2">
                  <c:v>247.94</c:v>
                </c:pt>
                <c:pt idx="3">
                  <c:v>490.04</c:v>
                </c:pt>
                <c:pt idx="4">
                  <c:v>877.82</c:v>
                </c:pt>
                <c:pt idx="5">
                  <c:v>1855.72</c:v>
                </c:pt>
                <c:pt idx="6">
                  <c:v>3763.41</c:v>
                </c:pt>
                <c:pt idx="7">
                  <c:v>6490.16</c:v>
                </c:pt>
                <c:pt idx="8">
                  <c:v>12581</c:v>
                </c:pt>
                <c:pt idx="9">
                  <c:v>23501.42</c:v>
                </c:pt>
                <c:pt idx="10">
                  <c:v>42837.74</c:v>
                </c:pt>
                <c:pt idx="11">
                  <c:v>65229.98</c:v>
                </c:pt>
                <c:pt idx="12">
                  <c:v>75643.23</c:v>
                </c:pt>
                <c:pt idx="13">
                  <c:v>81463.42</c:v>
                </c:pt>
                <c:pt idx="14">
                  <c:v>84650.240000000005</c:v>
                </c:pt>
                <c:pt idx="15">
                  <c:v>82720.399999999994</c:v>
                </c:pt>
                <c:pt idx="16">
                  <c:v>80863.22</c:v>
                </c:pt>
                <c:pt idx="17">
                  <c:v>80254.429999999993</c:v>
                </c:pt>
                <c:pt idx="18">
                  <c:v>88413.77</c:v>
                </c:pt>
                <c:pt idx="19">
                  <c:v>82511.91</c:v>
                </c:pt>
                <c:pt idx="20">
                  <c:v>81294.509999999995</c:v>
                </c:pt>
                <c:pt idx="21">
                  <c:v>83774.42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56512"/>
        <c:axId val="94271360"/>
      </c:scatterChart>
      <c:valAx>
        <c:axId val="94256512"/>
        <c:scaling>
          <c:logBase val="2"/>
          <c:orientation val="minMax"/>
          <c:max val="6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mesage</a:t>
                </a:r>
                <a:r>
                  <a:rPr lang="en-US" baseline="0"/>
                  <a:t> size</a:t>
                </a:r>
                <a:endParaRPr lang="ru-RU"/>
              </a:p>
            </c:rich>
          </c:tx>
          <c:layout/>
          <c:overlay val="0"/>
        </c:title>
        <c:numFmt formatCode="@" sourceLinked="1"/>
        <c:majorTickMark val="none"/>
        <c:minorTickMark val="none"/>
        <c:tickLblPos val="nextTo"/>
        <c:crossAx val="94271360"/>
        <c:crosses val="autoZero"/>
        <c:crossBetween val="midCat"/>
      </c:valAx>
      <c:valAx>
        <c:axId val="94271360"/>
        <c:scaling>
          <c:orientation val="minMax"/>
          <c:max val="16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bandwidth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4256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osu_mbr_mr, window=128</a:t>
            </a:r>
            <a:br>
              <a:rPr lang="en-US" baseline="0"/>
            </a:br>
            <a:r>
              <a:rPr lang="en-US" baseline="0"/>
              <a:t>32</a:t>
            </a:r>
            <a:r>
              <a:rPr lang="en-US" sz="1800" b="1" i="0" u="none" strike="noStrike" baseline="0">
                <a:effectLst/>
              </a:rPr>
              <a:t> nodes, 32 ppn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small messages</a:t>
            </a:r>
            <a:endParaRPr lang="ru-RU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osu_mbr_mr!$A$36</c:f>
              <c:strCache>
                <c:ptCount val="1"/>
                <c:pt idx="0">
                  <c:v>intel mpi v4.1.2.040</c:v>
                </c:pt>
              </c:strCache>
            </c:strRef>
          </c:tx>
          <c:marker>
            <c:symbol val="diamond"/>
            <c:size val="7"/>
            <c:spPr>
              <a:ln>
                <a:solidFill>
                  <a:schemeClr val="bg1"/>
                </a:solidFill>
              </a:ln>
            </c:spPr>
          </c:marker>
          <c:xVal>
            <c:numRef>
              <c:f>osu_mbr_mr!$A$38:$A$60</c:f>
              <c:numCache>
                <c:formatCode>@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xVal>
          <c:yVal>
            <c:numRef>
              <c:f>osu_mbr_mr!$J$38:$J$60</c:f>
              <c:numCache>
                <c:formatCode>#,##0.00</c:formatCode>
                <c:ptCount val="23"/>
                <c:pt idx="0">
                  <c:v>53.5</c:v>
                </c:pt>
                <c:pt idx="1">
                  <c:v>106.06</c:v>
                </c:pt>
                <c:pt idx="2">
                  <c:v>230.15</c:v>
                </c:pt>
                <c:pt idx="3">
                  <c:v>404.13</c:v>
                </c:pt>
                <c:pt idx="4">
                  <c:v>805.05</c:v>
                </c:pt>
                <c:pt idx="5">
                  <c:v>1597.44</c:v>
                </c:pt>
                <c:pt idx="6">
                  <c:v>3146.8</c:v>
                </c:pt>
                <c:pt idx="7">
                  <c:v>5499.85</c:v>
                </c:pt>
                <c:pt idx="8">
                  <c:v>10877.47</c:v>
                </c:pt>
                <c:pt idx="9">
                  <c:v>21921.279999999999</c:v>
                </c:pt>
                <c:pt idx="10">
                  <c:v>32457.09</c:v>
                </c:pt>
                <c:pt idx="11">
                  <c:v>28584.71</c:v>
                </c:pt>
                <c:pt idx="12">
                  <c:v>44077.48</c:v>
                </c:pt>
                <c:pt idx="13">
                  <c:v>58422.2</c:v>
                </c:pt>
                <c:pt idx="14">
                  <c:v>69187.73</c:v>
                </c:pt>
                <c:pt idx="15">
                  <c:v>83790.570000000007</c:v>
                </c:pt>
                <c:pt idx="16">
                  <c:v>87328.05</c:v>
                </c:pt>
                <c:pt idx="17">
                  <c:v>89523.94</c:v>
                </c:pt>
                <c:pt idx="18">
                  <c:v>90325.66</c:v>
                </c:pt>
                <c:pt idx="19">
                  <c:v>90504.95</c:v>
                </c:pt>
                <c:pt idx="20">
                  <c:v>88135.6</c:v>
                </c:pt>
                <c:pt idx="21">
                  <c:v>87896.5</c:v>
                </c:pt>
                <c:pt idx="22">
                  <c:v>87856.53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osu_mbr_mr!$L$36</c:f>
              <c:strCache>
                <c:ptCount val="1"/>
                <c:pt idx="0">
                  <c:v>ompi 1.8.5 no mxm (build without mxm)</c:v>
                </c:pt>
              </c:strCache>
            </c:strRef>
          </c:tx>
          <c:marker>
            <c:spPr>
              <a:ln>
                <a:solidFill>
                  <a:schemeClr val="bg1"/>
                </a:solidFill>
              </a:ln>
            </c:spPr>
          </c:marker>
          <c:xVal>
            <c:numRef>
              <c:f>osu_mbr_mr!$A$38:$A$60</c:f>
              <c:numCache>
                <c:formatCode>@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xVal>
          <c:yVal>
            <c:numRef>
              <c:f>osu_mbr_mr!$U$38:$U$60</c:f>
              <c:numCache>
                <c:formatCode>#,##0.00</c:formatCode>
                <c:ptCount val="23"/>
                <c:pt idx="0">
                  <c:v>202.36</c:v>
                </c:pt>
                <c:pt idx="1">
                  <c:v>360.55</c:v>
                </c:pt>
                <c:pt idx="2">
                  <c:v>713.95</c:v>
                </c:pt>
                <c:pt idx="3">
                  <c:v>1386.77</c:v>
                </c:pt>
                <c:pt idx="4">
                  <c:v>2770.95</c:v>
                </c:pt>
                <c:pt idx="5">
                  <c:v>5562.45</c:v>
                </c:pt>
                <c:pt idx="6">
                  <c:v>7875.6</c:v>
                </c:pt>
                <c:pt idx="7">
                  <c:v>12088.65</c:v>
                </c:pt>
                <c:pt idx="8">
                  <c:v>17028.73</c:v>
                </c:pt>
                <c:pt idx="9">
                  <c:v>28137.65</c:v>
                </c:pt>
                <c:pt idx="10">
                  <c:v>47954.400000000001</c:v>
                </c:pt>
                <c:pt idx="11">
                  <c:v>31782.94</c:v>
                </c:pt>
                <c:pt idx="12">
                  <c:v>42263.49</c:v>
                </c:pt>
                <c:pt idx="13">
                  <c:v>53705.18</c:v>
                </c:pt>
                <c:pt idx="14">
                  <c:v>72942.28</c:v>
                </c:pt>
                <c:pt idx="15">
                  <c:v>80538.44</c:v>
                </c:pt>
                <c:pt idx="16">
                  <c:v>84957.58</c:v>
                </c:pt>
                <c:pt idx="17">
                  <c:v>87971.71</c:v>
                </c:pt>
                <c:pt idx="18">
                  <c:v>89303.73</c:v>
                </c:pt>
                <c:pt idx="19">
                  <c:v>90117.23</c:v>
                </c:pt>
                <c:pt idx="20">
                  <c:v>87915.79</c:v>
                </c:pt>
                <c:pt idx="21">
                  <c:v>87777.89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osu_mbr_mr!$W$36</c:f>
              <c:strCache>
                <c:ptCount val="1"/>
                <c:pt idx="0">
                  <c:v>ompi 1.8.5 hcoll yalla</c:v>
                </c:pt>
              </c:strCache>
            </c:strRef>
          </c:tx>
          <c:marker>
            <c:spPr>
              <a:ln>
                <a:solidFill>
                  <a:schemeClr val="bg1"/>
                </a:solidFill>
              </a:ln>
            </c:spPr>
          </c:marker>
          <c:xVal>
            <c:numRef>
              <c:f>osu_mbr_mr!$W$38:$W$60</c:f>
              <c:numCache>
                <c:formatCode>@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xVal>
          <c:yVal>
            <c:numRef>
              <c:f>osu_mbr_mr!$AF$38:$AF$60</c:f>
              <c:numCache>
                <c:formatCode>#,##0.00</c:formatCode>
                <c:ptCount val="23"/>
                <c:pt idx="0">
                  <c:v>36.58</c:v>
                </c:pt>
                <c:pt idx="1">
                  <c:v>70.34</c:v>
                </c:pt>
                <c:pt idx="2">
                  <c:v>142.85</c:v>
                </c:pt>
                <c:pt idx="3">
                  <c:v>284.39999999999998</c:v>
                </c:pt>
                <c:pt idx="4">
                  <c:v>505.81</c:v>
                </c:pt>
                <c:pt idx="5">
                  <c:v>1055.93</c:v>
                </c:pt>
                <c:pt idx="6">
                  <c:v>2073.67</c:v>
                </c:pt>
                <c:pt idx="7">
                  <c:v>3759.87</c:v>
                </c:pt>
                <c:pt idx="8">
                  <c:v>7014.29</c:v>
                </c:pt>
                <c:pt idx="9">
                  <c:v>12500.99</c:v>
                </c:pt>
                <c:pt idx="10">
                  <c:v>24566.76</c:v>
                </c:pt>
                <c:pt idx="11">
                  <c:v>39408.559999999998</c:v>
                </c:pt>
                <c:pt idx="12">
                  <c:v>43290.69</c:v>
                </c:pt>
                <c:pt idx="13">
                  <c:v>48679.48</c:v>
                </c:pt>
                <c:pt idx="14">
                  <c:v>53926.38</c:v>
                </c:pt>
                <c:pt idx="15">
                  <c:v>54108.3</c:v>
                </c:pt>
                <c:pt idx="16">
                  <c:v>52381.86</c:v>
                </c:pt>
                <c:pt idx="17">
                  <c:v>51812.32</c:v>
                </c:pt>
                <c:pt idx="18">
                  <c:v>57883.59</c:v>
                </c:pt>
                <c:pt idx="19">
                  <c:v>54594.16</c:v>
                </c:pt>
                <c:pt idx="20">
                  <c:v>52881.25</c:v>
                </c:pt>
                <c:pt idx="21">
                  <c:v>52233.17</c:v>
                </c:pt>
                <c:pt idx="22">
                  <c:v>51729.7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osu_mbr_mr!$AH$36</c:f>
              <c:strCache>
                <c:ptCount val="1"/>
                <c:pt idx="0">
                  <c:v>yalla, no-hcoll</c:v>
                </c:pt>
              </c:strCache>
            </c:strRef>
          </c:tx>
          <c:xVal>
            <c:numRef>
              <c:f>osu_mbr_mr!$AH$38:$AH$60</c:f>
              <c:numCache>
                <c:formatCode>0.00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xVal>
          <c:yVal>
            <c:numRef>
              <c:f>osu_mbr_mr!$AQ$38:$AQ$60</c:f>
              <c:numCache>
                <c:formatCode>0.00</c:formatCode>
                <c:ptCount val="23"/>
                <c:pt idx="0">
                  <c:v>28.24</c:v>
                </c:pt>
                <c:pt idx="1">
                  <c:v>61.39</c:v>
                </c:pt>
                <c:pt idx="2">
                  <c:v>122.72</c:v>
                </c:pt>
                <c:pt idx="3">
                  <c:v>240.79</c:v>
                </c:pt>
                <c:pt idx="4">
                  <c:v>434.48</c:v>
                </c:pt>
                <c:pt idx="5">
                  <c:v>912.59</c:v>
                </c:pt>
                <c:pt idx="6">
                  <c:v>1851.66</c:v>
                </c:pt>
                <c:pt idx="7">
                  <c:v>3194.15</c:v>
                </c:pt>
                <c:pt idx="8">
                  <c:v>6199.97</c:v>
                </c:pt>
                <c:pt idx="9">
                  <c:v>11600.39</c:v>
                </c:pt>
                <c:pt idx="10">
                  <c:v>21670.01</c:v>
                </c:pt>
                <c:pt idx="11">
                  <c:v>33102.11</c:v>
                </c:pt>
                <c:pt idx="12">
                  <c:v>39539.06</c:v>
                </c:pt>
                <c:pt idx="13">
                  <c:v>43039</c:v>
                </c:pt>
                <c:pt idx="14">
                  <c:v>45140.92</c:v>
                </c:pt>
                <c:pt idx="15">
                  <c:v>43968.36</c:v>
                </c:pt>
                <c:pt idx="16">
                  <c:v>42851.79</c:v>
                </c:pt>
                <c:pt idx="17">
                  <c:v>42312.38</c:v>
                </c:pt>
                <c:pt idx="18">
                  <c:v>46594.51</c:v>
                </c:pt>
                <c:pt idx="19">
                  <c:v>43646.52</c:v>
                </c:pt>
                <c:pt idx="20">
                  <c:v>42725.39</c:v>
                </c:pt>
                <c:pt idx="21">
                  <c:v>44750.49</c:v>
                </c:pt>
                <c:pt idx="22">
                  <c:v>44915.02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16064"/>
        <c:axId val="140618368"/>
      </c:scatterChart>
      <c:valAx>
        <c:axId val="140616064"/>
        <c:scaling>
          <c:logBase val="2"/>
          <c:orientation val="minMax"/>
          <c:max val="6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mesage</a:t>
                </a:r>
                <a:r>
                  <a:rPr lang="en-US" baseline="0"/>
                  <a:t> size</a:t>
                </a:r>
                <a:endParaRPr lang="ru-RU"/>
              </a:p>
            </c:rich>
          </c:tx>
          <c:layout/>
          <c:overlay val="0"/>
        </c:title>
        <c:numFmt formatCode="@" sourceLinked="1"/>
        <c:majorTickMark val="none"/>
        <c:minorTickMark val="none"/>
        <c:tickLblPos val="nextTo"/>
        <c:crossAx val="140618368"/>
        <c:crosses val="autoZero"/>
        <c:crossBetween val="midCat"/>
      </c:valAx>
      <c:valAx>
        <c:axId val="140618368"/>
        <c:scaling>
          <c:orientation val="minMax"/>
          <c:max val="8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bandwidth</a:t>
                </a:r>
                <a:endParaRPr lang="ru-RU"/>
              </a:p>
            </c:rich>
          </c:tx>
          <c:layout/>
          <c:overlay val="0"/>
        </c:title>
        <c:numFmt formatCode="#,##0.00" sourceLinked="1"/>
        <c:majorTickMark val="none"/>
        <c:minorTickMark val="none"/>
        <c:tickLblPos val="nextTo"/>
        <c:crossAx val="140616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217033</xdr:colOff>
      <xdr:row>0</xdr:row>
      <xdr:rowOff>96612</xdr:rowOff>
    </xdr:from>
    <xdr:to>
      <xdr:col>23</xdr:col>
      <xdr:colOff>586469</xdr:colOff>
      <xdr:row>27</xdr:row>
      <xdr:rowOff>10086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468247</xdr:colOff>
      <xdr:row>31</xdr:row>
      <xdr:rowOff>51468</xdr:rowOff>
    </xdr:from>
    <xdr:to>
      <xdr:col>24</xdr:col>
      <xdr:colOff>27216</xdr:colOff>
      <xdr:row>55</xdr:row>
      <xdr:rowOff>108859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12809</xdr:colOff>
      <xdr:row>62</xdr:row>
      <xdr:rowOff>3200</xdr:rowOff>
    </xdr:from>
    <xdr:to>
      <xdr:col>11</xdr:col>
      <xdr:colOff>460243</xdr:colOff>
      <xdr:row>92</xdr:row>
      <xdr:rowOff>71236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94</xdr:row>
      <xdr:rowOff>16808</xdr:rowOff>
    </xdr:from>
    <xdr:to>
      <xdr:col>11</xdr:col>
      <xdr:colOff>486657</xdr:colOff>
      <xdr:row>128</xdr:row>
      <xdr:rowOff>82442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78441</xdr:colOff>
      <xdr:row>62</xdr:row>
      <xdr:rowOff>0</xdr:rowOff>
    </xdr:from>
    <xdr:to>
      <xdr:col>24</xdr:col>
      <xdr:colOff>228121</xdr:colOff>
      <xdr:row>92</xdr:row>
      <xdr:rowOff>57628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105657</xdr:colOff>
      <xdr:row>94</xdr:row>
      <xdr:rowOff>3199</xdr:rowOff>
    </xdr:from>
    <xdr:to>
      <xdr:col>24</xdr:col>
      <xdr:colOff>214514</xdr:colOff>
      <xdr:row>128</xdr:row>
      <xdr:rowOff>59228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7" name="Таблица28" displayName="Таблица28" ref="A11:J32" totalsRowShown="0" headerRowDxfId="98" headerRowBorderDxfId="97" tableBorderDxfId="96">
  <autoFilter ref="A11:J32"/>
  <sortState ref="A12:I32">
    <sortCondition ref="A54:A75"/>
  </sortState>
  <tableColumns count="10">
    <tableColumn id="1" name="m_size" dataDxfId="95"/>
    <tableColumn id="2" name="8" dataDxfId="94"/>
    <tableColumn id="3" name="16" dataDxfId="93"/>
    <tableColumn id="4" name="32" dataDxfId="92"/>
    <tableColumn id="5" name="64" dataDxfId="91"/>
    <tableColumn id="6" name="128" dataDxfId="90"/>
    <tableColumn id="7" name="256" dataDxfId="89"/>
    <tableColumn id="8" name="512" dataDxfId="88"/>
    <tableColumn id="9" name="1024" dataDxfId="87"/>
    <tableColumn id="11" name="max" dataDxfId="86">
      <calculatedColumnFormula>MAX(Таблица28[[#This Row],[8]:[1024]])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8" name="Таблица49" displayName="Таблица49" ref="L11:U31" totalsRowShown="0" headerRowDxfId="85" headerRowBorderDxfId="84" tableBorderDxfId="83">
  <autoFilter ref="L11:U31"/>
  <tableColumns count="10">
    <tableColumn id="1" name="m_size" dataDxfId="82"/>
    <tableColumn id="2" name="8" dataDxfId="81"/>
    <tableColumn id="3" name="16" dataDxfId="80"/>
    <tableColumn id="4" name="32" dataDxfId="79"/>
    <tableColumn id="5" name="64" dataDxfId="78"/>
    <tableColumn id="6" name="128" dataDxfId="77"/>
    <tableColumn id="7" name="256" dataDxfId="76"/>
    <tableColumn id="8" name="512" dataDxfId="75"/>
    <tableColumn id="9" name="1024" dataDxfId="74"/>
    <tableColumn id="10" name="max" dataDxfId="73">
      <calculatedColumnFormula>MAX(Таблица49[[#This Row],[8]:[1024]])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9" name="Таблица510" displayName="Таблица510" ref="W11:AF32" totalsRowShown="0" headerRowDxfId="72" headerRowBorderDxfId="71" tableBorderDxfId="70">
  <autoFilter ref="W11:AF32"/>
  <tableColumns count="10">
    <tableColumn id="1" name="m_size" dataDxfId="69"/>
    <tableColumn id="2" name="8" dataDxfId="68"/>
    <tableColumn id="3" name="16" dataDxfId="67"/>
    <tableColumn id="4" name="32" dataDxfId="66"/>
    <tableColumn id="5" name="64" dataDxfId="65"/>
    <tableColumn id="6" name="128" dataDxfId="64"/>
    <tableColumn id="7" name="256" dataDxfId="63"/>
    <tableColumn id="8" name="512" dataDxfId="62"/>
    <tableColumn id="9" name="1024" dataDxfId="61"/>
    <tableColumn id="10" name="max" dataDxfId="60">
      <calculatedColumnFormula>MAX(Таблица510[[#This Row],[8]:[1024]])</calculatedColumnFormula>
    </tableColumn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id="10" name="Таблица611" displayName="Таблица611" ref="A37:J60" totalsRowShown="0" headerRowDxfId="59" tableBorderDxfId="58">
  <autoFilter ref="A37:J60"/>
  <tableColumns count="10">
    <tableColumn id="1" name="m_size" dataDxfId="57"/>
    <tableColumn id="2" name="8" dataDxfId="56"/>
    <tableColumn id="3" name="16" dataDxfId="55"/>
    <tableColumn id="4" name="32" dataDxfId="54"/>
    <tableColumn id="5" name="64" dataDxfId="53"/>
    <tableColumn id="6" name="128" dataDxfId="52"/>
    <tableColumn id="7" name="256" dataDxfId="51"/>
    <tableColumn id="8" name="512" dataDxfId="50"/>
    <tableColumn id="9" name="1024" dataDxfId="49"/>
    <tableColumn id="11" name="max" dataDxfId="48">
      <calculatedColumnFormula>MAX(Таблица611[[#This Row],[8]:[1024]])</calculatedColumnFormula>
    </tableColumn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id="11" name="Таблица712" displayName="Таблица712" ref="L37:U59" totalsRowShown="0" headerRowDxfId="47" tableBorderDxfId="46">
  <autoFilter ref="L37:U59"/>
  <tableColumns count="10">
    <tableColumn id="1" name="m_size" dataDxfId="45"/>
    <tableColumn id="2" name="8" dataDxfId="44"/>
    <tableColumn id="3" name="16" dataDxfId="43"/>
    <tableColumn id="4" name="32" dataDxfId="42"/>
    <tableColumn id="5" name="64" dataDxfId="41"/>
    <tableColumn id="6" name="128" dataDxfId="40"/>
    <tableColumn id="7" name="256" dataDxfId="39"/>
    <tableColumn id="8" name="512" dataDxfId="38"/>
    <tableColumn id="9" name="1024" dataDxfId="37"/>
    <tableColumn id="11" name="max" dataDxfId="36">
      <calculatedColumnFormula>MAX(Таблица712[[#This Row],[8]:[1024]])</calculatedColumnFormula>
    </tableColumn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id="12" name="Таблица813" displayName="Таблица813" ref="W37:AF60" totalsRowShown="0" headerRowDxfId="35" tableBorderDxfId="34">
  <autoFilter ref="W37:AF60"/>
  <tableColumns count="10">
    <tableColumn id="1" name="m_size" dataDxfId="33"/>
    <tableColumn id="2" name="8" dataDxfId="32"/>
    <tableColumn id="3" name="16" dataDxfId="31"/>
    <tableColumn id="4" name="32" dataDxfId="30"/>
    <tableColumn id="5" name="64" dataDxfId="29"/>
    <tableColumn id="6" name="128" dataDxfId="28"/>
    <tableColumn id="7" name="256" dataDxfId="27"/>
    <tableColumn id="8" name="512" dataDxfId="26"/>
    <tableColumn id="9" name="1024�[0m" dataDxfId="25"/>
    <tableColumn id="10" name="max" dataDxfId="24">
      <calculatedColumnFormula>MAX(Таблица813[[#This Row],[8]:[1024�'[0m]])</calculatedColumnFormula>
    </tableColumn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id="1" name="Таблица1" displayName="Таблица1" ref="AH11:AQ33" totalsRowShown="0" headerRowDxfId="23" tableBorderDxfId="11">
  <autoFilter ref="AH11:AQ33"/>
  <tableColumns count="10">
    <tableColumn id="1" name="m_size" dataDxfId="2"/>
    <tableColumn id="2" name="8,00" dataDxfId="10"/>
    <tableColumn id="3" name="16,00" dataDxfId="9"/>
    <tableColumn id="4" name="32,00" dataDxfId="8"/>
    <tableColumn id="5" name="64,00" dataDxfId="7"/>
    <tableColumn id="6" name="128,00" dataDxfId="6"/>
    <tableColumn id="7" name="256,00" dataDxfId="5"/>
    <tableColumn id="8" name="512,00" dataDxfId="4"/>
    <tableColumn id="9" name="1024,00" dataDxfId="3"/>
    <tableColumn id="10" name="max" dataDxfId="1">
      <calculatedColumnFormula>MAX(Таблица1[[#This Row],[8,00]:[1024,00]])</calculatedColumnFormula>
    </tableColumn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id="2" name="Таблица2" displayName="Таблица2" ref="AH37:AQ60" totalsRowShown="0" headerRowDxfId="22" tableBorderDxfId="21">
  <autoFilter ref="AH37:AQ60"/>
  <tableColumns count="10">
    <tableColumn id="1" name="m_size" dataDxfId="12"/>
    <tableColumn id="2" name="8,00" dataDxfId="20"/>
    <tableColumn id="3" name="16,00" dataDxfId="19"/>
    <tableColumn id="4" name="32,00" dataDxfId="18"/>
    <tableColumn id="5" name="64,00" dataDxfId="17"/>
    <tableColumn id="6" name="128,00" dataDxfId="16"/>
    <tableColumn id="7" name="256,00" dataDxfId="15"/>
    <tableColumn id="8" name="512,00" dataDxfId="14"/>
    <tableColumn id="9" name="1024,00" dataDxfId="13"/>
    <tableColumn id="10" name="max" dataDxfId="0">
      <calculatedColumnFormula>MAX(Таблица2[[#This Row],[8,00]:[1024,00]])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L51"/>
  <sheetViews>
    <sheetView zoomScale="70" zoomScaleNormal="70" workbookViewId="0">
      <selection activeCell="A55" sqref="A55"/>
    </sheetView>
  </sheetViews>
  <sheetFormatPr defaultRowHeight="12.75" x14ac:dyDescent="0.2"/>
  <cols>
    <col min="1" max="1" width="34.85546875" customWidth="1"/>
    <col min="2" max="2" width="18.85546875" customWidth="1"/>
    <col min="3" max="3" width="11.85546875" customWidth="1"/>
    <col min="4" max="4" width="12.42578125" customWidth="1"/>
    <col min="5" max="5" width="12.140625" customWidth="1"/>
    <col min="6" max="6" width="17" customWidth="1"/>
    <col min="7" max="7" width="15.28515625" customWidth="1"/>
    <col min="8" max="8" width="16.42578125" customWidth="1"/>
    <col min="9" max="9" width="47.42578125" customWidth="1"/>
    <col min="10" max="10" width="19" customWidth="1"/>
    <col min="11" max="11" width="24" customWidth="1"/>
    <col min="12" max="12" width="28" customWidth="1"/>
  </cols>
  <sheetData>
    <row r="1" spans="1:12" x14ac:dyDescent="0.2">
      <c r="A1" s="3">
        <v>42152</v>
      </c>
    </row>
    <row r="2" spans="1:12" x14ac:dyDescent="0.2">
      <c r="A2" s="1" t="s">
        <v>6</v>
      </c>
      <c r="B2" s="1"/>
    </row>
    <row r="3" spans="1:12" x14ac:dyDescent="0.2">
      <c r="A3" s="1" t="s">
        <v>7</v>
      </c>
    </row>
    <row r="4" spans="1:12" x14ac:dyDescent="0.2">
      <c r="A4" s="1" t="s">
        <v>4</v>
      </c>
    </row>
    <row r="5" spans="1:12" x14ac:dyDescent="0.2">
      <c r="A5" s="1" t="s">
        <v>19</v>
      </c>
    </row>
    <row r="6" spans="1:12" x14ac:dyDescent="0.2">
      <c r="A6" s="1" t="s">
        <v>5</v>
      </c>
    </row>
    <row r="7" spans="1:12" x14ac:dyDescent="0.2">
      <c r="A7" s="1" t="s">
        <v>8</v>
      </c>
    </row>
    <row r="8" spans="1:12" x14ac:dyDescent="0.2">
      <c r="C8" t="s">
        <v>12</v>
      </c>
      <c r="D8" t="s">
        <v>12</v>
      </c>
      <c r="E8" t="s">
        <v>12</v>
      </c>
      <c r="F8" s="2"/>
    </row>
    <row r="9" spans="1:12" x14ac:dyDescent="0.2">
      <c r="A9" s="1" t="s">
        <v>10</v>
      </c>
      <c r="B9" s="2" t="s">
        <v>3</v>
      </c>
      <c r="C9" s="2" t="s">
        <v>1</v>
      </c>
      <c r="D9" s="2" t="s">
        <v>2</v>
      </c>
      <c r="E9" s="2" t="s">
        <v>0</v>
      </c>
      <c r="F9" s="2" t="s">
        <v>9</v>
      </c>
      <c r="G9" s="2" t="s">
        <v>13</v>
      </c>
      <c r="H9" s="2" t="s">
        <v>14</v>
      </c>
      <c r="I9" s="2" t="s">
        <v>15</v>
      </c>
      <c r="J9" s="2" t="s">
        <v>16</v>
      </c>
      <c r="K9" s="2" t="s">
        <v>17</v>
      </c>
      <c r="L9" s="2" t="s">
        <v>18</v>
      </c>
    </row>
    <row r="10" spans="1:12" x14ac:dyDescent="0.2">
      <c r="B10">
        <v>2</v>
      </c>
      <c r="C10">
        <v>178.21</v>
      </c>
      <c r="D10">
        <v>177.9</v>
      </c>
      <c r="E10">
        <v>185.15</v>
      </c>
      <c r="F10" s="4">
        <f t="shared" ref="F10:F29" si="0">(C10-D10)/MAX(C10,D10)</f>
        <v>1.7395207900791328E-3</v>
      </c>
      <c r="G10">
        <v>166</v>
      </c>
      <c r="H10">
        <v>161</v>
      </c>
      <c r="I10" s="4">
        <f t="shared" ref="I10:I17" si="1">(C10-G10)/MAX(C10,G10)</f>
        <v>6.8514673699567971E-2</v>
      </c>
      <c r="J10" s="4">
        <f>(D10-G10)/MAX(G10,G10)</f>
        <v>7.1686746987951841E-2</v>
      </c>
      <c r="K10" s="4">
        <f>(G10-H10)/MAX(G10,H10)</f>
        <v>3.0120481927710843E-2</v>
      </c>
      <c r="L10" s="4">
        <f>(C10-H10)/MAX(C10,H10)</f>
        <v>9.6571460636327974E-2</v>
      </c>
    </row>
    <row r="11" spans="1:12" x14ac:dyDescent="0.2">
      <c r="B11">
        <v>4</v>
      </c>
      <c r="C11">
        <v>200.15</v>
      </c>
      <c r="D11">
        <v>203.74</v>
      </c>
      <c r="E11">
        <v>221.94</v>
      </c>
      <c r="F11" s="4">
        <f t="shared" si="0"/>
        <v>-1.762049671149506E-2</v>
      </c>
      <c r="G11">
        <v>188</v>
      </c>
      <c r="H11">
        <v>197</v>
      </c>
      <c r="I11" s="4">
        <f t="shared" si="1"/>
        <v>6.0704471646265329E-2</v>
      </c>
      <c r="J11" s="4">
        <f t="shared" ref="J11:J50" si="2">(D11-G11)/MAX(G11,G11)</f>
        <v>8.3723404255319198E-2</v>
      </c>
      <c r="K11" s="4">
        <f t="shared" ref="K11:K50" si="3">(G11-H11)/MAX(G11,H11)</f>
        <v>-4.5685279187817257E-2</v>
      </c>
      <c r="L11" s="4">
        <f t="shared" ref="L11:L50" si="4">(C11-H11)/MAX(C11,H11)</f>
        <v>1.5738196352735476E-2</v>
      </c>
    </row>
    <row r="12" spans="1:12" x14ac:dyDescent="0.2">
      <c r="B12">
        <v>8</v>
      </c>
      <c r="C12">
        <v>222.67</v>
      </c>
      <c r="D12">
        <v>247.62</v>
      </c>
      <c r="E12">
        <v>252.81</v>
      </c>
      <c r="F12" s="4">
        <f t="shared" si="0"/>
        <v>-0.10075922784912372</v>
      </c>
      <c r="G12">
        <v>232</v>
      </c>
      <c r="H12">
        <v>236</v>
      </c>
      <c r="I12" s="4">
        <f t="shared" si="1"/>
        <v>-4.0215517241379367E-2</v>
      </c>
      <c r="J12" s="4">
        <f t="shared" si="2"/>
        <v>6.7327586206896578E-2</v>
      </c>
      <c r="K12" s="4">
        <f t="shared" si="3"/>
        <v>-1.6949152542372881E-2</v>
      </c>
      <c r="L12" s="4">
        <f t="shared" si="4"/>
        <v>-5.648305084745768E-2</v>
      </c>
    </row>
    <row r="13" spans="1:12" x14ac:dyDescent="0.2">
      <c r="B13">
        <v>16</v>
      </c>
      <c r="C13">
        <v>258.20999999999998</v>
      </c>
      <c r="D13">
        <v>300.01</v>
      </c>
      <c r="E13">
        <v>325.08</v>
      </c>
      <c r="F13" s="4">
        <f t="shared" si="0"/>
        <v>-0.13932868904369858</v>
      </c>
      <c r="G13">
        <v>281</v>
      </c>
      <c r="H13">
        <v>269</v>
      </c>
      <c r="I13" s="4">
        <f t="shared" si="1"/>
        <v>-8.1103202846975156E-2</v>
      </c>
      <c r="J13" s="4">
        <f t="shared" si="2"/>
        <v>6.7651245551601388E-2</v>
      </c>
      <c r="K13" s="4">
        <f t="shared" si="3"/>
        <v>4.2704626334519574E-2</v>
      </c>
      <c r="L13" s="4">
        <f t="shared" si="4"/>
        <v>-4.0111524163568849E-2</v>
      </c>
    </row>
    <row r="14" spans="1:12" x14ac:dyDescent="0.2">
      <c r="B14">
        <v>32</v>
      </c>
      <c r="C14">
        <v>331.14</v>
      </c>
      <c r="D14">
        <v>442.28</v>
      </c>
      <c r="E14">
        <v>457.33</v>
      </c>
      <c r="F14" s="4">
        <f t="shared" si="0"/>
        <v>-0.25128877634077956</v>
      </c>
      <c r="G14">
        <v>407</v>
      </c>
      <c r="H14">
        <v>407</v>
      </c>
      <c r="I14" s="4">
        <f t="shared" si="1"/>
        <v>-0.18638820638820641</v>
      </c>
      <c r="J14" s="4">
        <f t="shared" si="2"/>
        <v>8.6683046683046619E-2</v>
      </c>
      <c r="K14" s="4">
        <f t="shared" si="3"/>
        <v>0</v>
      </c>
      <c r="L14" s="4">
        <f t="shared" si="4"/>
        <v>-0.18638820638820641</v>
      </c>
    </row>
    <row r="15" spans="1:12" x14ac:dyDescent="0.2">
      <c r="B15">
        <v>64</v>
      </c>
      <c r="C15">
        <v>480.31</v>
      </c>
      <c r="D15">
        <v>769.55</v>
      </c>
      <c r="E15">
        <v>767.93</v>
      </c>
      <c r="F15" s="4">
        <f t="shared" si="0"/>
        <v>-0.37585601975180294</v>
      </c>
      <c r="G15">
        <v>703</v>
      </c>
      <c r="H15">
        <v>703</v>
      </c>
      <c r="I15" s="4">
        <f t="shared" si="1"/>
        <v>-0.31677098150782362</v>
      </c>
      <c r="J15" s="4">
        <f t="shared" si="2"/>
        <v>9.4665718349928818E-2</v>
      </c>
      <c r="K15" s="4">
        <f t="shared" si="3"/>
        <v>0</v>
      </c>
      <c r="L15" s="4">
        <f t="shared" si="4"/>
        <v>-0.31677098150782362</v>
      </c>
    </row>
    <row r="16" spans="1:12" x14ac:dyDescent="0.2">
      <c r="B16">
        <v>128</v>
      </c>
      <c r="C16">
        <v>1182.6099999999999</v>
      </c>
      <c r="D16">
        <v>1529.63</v>
      </c>
      <c r="E16">
        <v>1510.29</v>
      </c>
      <c r="F16" s="4">
        <f t="shared" si="0"/>
        <v>-0.22686532037159324</v>
      </c>
      <c r="G16">
        <v>1357</v>
      </c>
      <c r="H16">
        <v>1358</v>
      </c>
      <c r="I16" s="4">
        <f t="shared" si="1"/>
        <v>-0.12851142225497428</v>
      </c>
      <c r="J16" s="4">
        <f t="shared" si="2"/>
        <v>0.12721444362564488</v>
      </c>
      <c r="K16" s="4">
        <f t="shared" si="3"/>
        <v>-7.3637702503681884E-4</v>
      </c>
      <c r="L16" s="4">
        <f t="shared" si="4"/>
        <v>-0.12915316642120772</v>
      </c>
    </row>
    <row r="17" spans="1:12" x14ac:dyDescent="0.2">
      <c r="B17">
        <v>256</v>
      </c>
      <c r="C17">
        <v>1329.02</v>
      </c>
      <c r="D17">
        <v>3687.23</v>
      </c>
      <c r="E17">
        <v>3694.72</v>
      </c>
      <c r="F17" s="4">
        <f t="shared" si="0"/>
        <v>-0.63956140517407378</v>
      </c>
      <c r="G17">
        <v>3324</v>
      </c>
      <c r="H17">
        <v>3403</v>
      </c>
      <c r="I17" s="4">
        <f t="shared" si="1"/>
        <v>-0.60017448856799038</v>
      </c>
      <c r="J17" s="4">
        <f t="shared" si="2"/>
        <v>0.10927496991576414</v>
      </c>
      <c r="K17" s="4">
        <f t="shared" si="3"/>
        <v>-2.3214810461357625E-2</v>
      </c>
      <c r="L17" s="4">
        <f t="shared" si="4"/>
        <v>-0.60945636203349984</v>
      </c>
    </row>
    <row r="18" spans="1:12" x14ac:dyDescent="0.2">
      <c r="B18">
        <v>512</v>
      </c>
      <c r="C18">
        <v>1794.74</v>
      </c>
      <c r="D18">
        <v>6740.58</v>
      </c>
      <c r="E18">
        <v>6739.39</v>
      </c>
      <c r="F18" s="4">
        <f t="shared" si="0"/>
        <v>-0.73374101338460496</v>
      </c>
      <c r="G18">
        <v>6054</v>
      </c>
      <c r="H18">
        <v>6065</v>
      </c>
      <c r="I18" s="4">
        <f>(C18-G18)/MAX(C18,G18)</f>
        <v>-0.70354476379253394</v>
      </c>
      <c r="J18" s="4">
        <f t="shared" si="2"/>
        <v>0.11340931615460852</v>
      </c>
      <c r="K18" s="4">
        <f t="shared" si="3"/>
        <v>-1.8136850783182193E-3</v>
      </c>
      <c r="L18" s="4">
        <f t="shared" si="4"/>
        <v>-0.70408244023083266</v>
      </c>
    </row>
    <row r="19" spans="1:12" x14ac:dyDescent="0.2">
      <c r="B19">
        <v>1024</v>
      </c>
      <c r="C19">
        <v>2684.39</v>
      </c>
      <c r="D19">
        <v>12407.19</v>
      </c>
      <c r="E19">
        <v>12362.42</v>
      </c>
      <c r="F19" s="4">
        <f t="shared" si="0"/>
        <v>-0.78364238800244057</v>
      </c>
      <c r="G19">
        <v>10688</v>
      </c>
      <c r="H19">
        <v>11938</v>
      </c>
      <c r="I19" s="4">
        <f t="shared" ref="I19:I50" si="5">(C19-G19)/MAX(C19,G19)</f>
        <v>-0.74884075598802402</v>
      </c>
      <c r="J19" s="4">
        <f t="shared" si="2"/>
        <v>0.16085235778443119</v>
      </c>
      <c r="K19" s="4">
        <f t="shared" si="3"/>
        <v>-0.10470765622382308</v>
      </c>
      <c r="L19" s="4">
        <f t="shared" si="4"/>
        <v>-0.77513905176746534</v>
      </c>
    </row>
    <row r="20" spans="1:12" x14ac:dyDescent="0.2">
      <c r="B20">
        <v>2048</v>
      </c>
      <c r="C20">
        <v>13721.84</v>
      </c>
      <c r="D20">
        <v>16731.18</v>
      </c>
      <c r="E20">
        <v>16655.22</v>
      </c>
      <c r="F20" s="4">
        <f t="shared" si="0"/>
        <v>-0.17986418172537741</v>
      </c>
      <c r="G20">
        <v>15028</v>
      </c>
      <c r="H20">
        <v>15048</v>
      </c>
      <c r="I20" s="4">
        <f t="shared" si="5"/>
        <v>-8.691509182858663E-2</v>
      </c>
      <c r="J20" s="4">
        <f t="shared" si="2"/>
        <v>0.11333377694969392</v>
      </c>
      <c r="K20" s="4">
        <f t="shared" si="3"/>
        <v>-1.3290802764486975E-3</v>
      </c>
      <c r="L20" s="4">
        <f t="shared" si="4"/>
        <v>-8.8128654970760223E-2</v>
      </c>
    </row>
    <row r="21" spans="1:12" x14ac:dyDescent="0.2">
      <c r="B21">
        <v>4096</v>
      </c>
      <c r="C21">
        <v>22226.240000000002</v>
      </c>
      <c r="D21">
        <v>26862.14</v>
      </c>
      <c r="E21">
        <v>26719.15</v>
      </c>
      <c r="F21" s="4">
        <f t="shared" si="0"/>
        <v>-0.17258118675578335</v>
      </c>
      <c r="G21">
        <v>17481</v>
      </c>
      <c r="H21">
        <v>17452</v>
      </c>
      <c r="I21" s="4">
        <f t="shared" si="5"/>
        <v>0.21349719970629316</v>
      </c>
      <c r="J21" s="4">
        <f t="shared" si="2"/>
        <v>0.53664778902808763</v>
      </c>
      <c r="K21" s="4">
        <f t="shared" si="3"/>
        <v>1.6589439963388822E-3</v>
      </c>
      <c r="L21" s="4">
        <f t="shared" si="4"/>
        <v>0.21480196380494412</v>
      </c>
    </row>
    <row r="22" spans="1:12" x14ac:dyDescent="0.2">
      <c r="B22">
        <v>8192</v>
      </c>
      <c r="C22">
        <v>28330.44</v>
      </c>
      <c r="D22">
        <v>40439.42</v>
      </c>
      <c r="E22">
        <v>40339.379999999997</v>
      </c>
      <c r="F22" s="4">
        <f t="shared" si="0"/>
        <v>-0.29943505619022232</v>
      </c>
      <c r="G22">
        <v>36669</v>
      </c>
      <c r="H22">
        <v>36617</v>
      </c>
      <c r="I22" s="4">
        <f t="shared" si="5"/>
        <v>-0.22740080176716032</v>
      </c>
      <c r="J22" s="4">
        <f t="shared" si="2"/>
        <v>0.10282309307589513</v>
      </c>
      <c r="K22" s="4">
        <f t="shared" si="3"/>
        <v>1.4180915759906187E-3</v>
      </c>
      <c r="L22" s="4">
        <f t="shared" si="4"/>
        <v>-0.22630362946172547</v>
      </c>
    </row>
    <row r="23" spans="1:12" x14ac:dyDescent="0.2">
      <c r="B23">
        <v>16384</v>
      </c>
      <c r="C23">
        <v>41899.39</v>
      </c>
      <c r="D23">
        <v>64711.57</v>
      </c>
      <c r="E23">
        <v>64662.45</v>
      </c>
      <c r="F23" s="4">
        <f t="shared" si="0"/>
        <v>-0.35252088614138088</v>
      </c>
      <c r="G23">
        <v>60116</v>
      </c>
      <c r="H23">
        <v>59814</v>
      </c>
      <c r="I23" s="4">
        <f t="shared" si="5"/>
        <v>-0.30302431964867921</v>
      </c>
      <c r="J23" s="4">
        <f t="shared" si="2"/>
        <v>7.6445039590125746E-2</v>
      </c>
      <c r="K23" s="4">
        <f t="shared" si="3"/>
        <v>5.0236209994011577E-3</v>
      </c>
      <c r="L23" s="4">
        <f t="shared" si="4"/>
        <v>-0.29950529976259738</v>
      </c>
    </row>
    <row r="24" spans="1:12" x14ac:dyDescent="0.2">
      <c r="B24">
        <v>32768</v>
      </c>
      <c r="C24">
        <v>86607.58</v>
      </c>
      <c r="D24">
        <v>116126.26</v>
      </c>
      <c r="E24">
        <v>114984.3</v>
      </c>
      <c r="F24" s="4">
        <f t="shared" si="0"/>
        <v>-0.25419470152573581</v>
      </c>
      <c r="G24">
        <v>107466</v>
      </c>
      <c r="H24">
        <v>106833</v>
      </c>
      <c r="I24" s="4">
        <f t="shared" si="5"/>
        <v>-0.19409320157072932</v>
      </c>
      <c r="J24" s="4">
        <f t="shared" si="2"/>
        <v>8.0586045819142749E-2</v>
      </c>
      <c r="K24" s="4">
        <f t="shared" si="3"/>
        <v>5.8902350510859252E-3</v>
      </c>
      <c r="L24" s="4">
        <f t="shared" si="4"/>
        <v>-0.18931809459623897</v>
      </c>
    </row>
    <row r="25" spans="1:12" x14ac:dyDescent="0.2">
      <c r="B25">
        <v>65536</v>
      </c>
      <c r="C25">
        <v>162077.59</v>
      </c>
      <c r="D25">
        <v>235026.72</v>
      </c>
      <c r="E25">
        <v>234108.54</v>
      </c>
      <c r="F25" s="4">
        <f t="shared" si="0"/>
        <v>-0.31038653817744638</v>
      </c>
      <c r="G25">
        <v>224226</v>
      </c>
      <c r="H25">
        <v>213787</v>
      </c>
      <c r="I25" s="4">
        <f t="shared" si="5"/>
        <v>-0.27716861559319617</v>
      </c>
      <c r="J25" s="4">
        <f t="shared" si="2"/>
        <v>4.8168901019507111E-2</v>
      </c>
      <c r="K25" s="4">
        <f t="shared" si="3"/>
        <v>4.6555707188283252E-2</v>
      </c>
      <c r="L25" s="4">
        <f t="shared" si="4"/>
        <v>-0.24187350025960419</v>
      </c>
    </row>
    <row r="26" spans="1:12" x14ac:dyDescent="0.2">
      <c r="B26">
        <v>131072</v>
      </c>
      <c r="C26">
        <v>317929.17</v>
      </c>
      <c r="D26">
        <v>457367.31</v>
      </c>
      <c r="E26">
        <v>455283.51</v>
      </c>
      <c r="F26" s="4">
        <f t="shared" si="0"/>
        <v>-0.3048712423281848</v>
      </c>
      <c r="G26">
        <v>414813</v>
      </c>
      <c r="H26">
        <v>440191</v>
      </c>
      <c r="I26" s="4">
        <f t="shared" si="5"/>
        <v>-0.23356025486182935</v>
      </c>
      <c r="J26" s="4">
        <f t="shared" si="2"/>
        <v>0.10258673185266613</v>
      </c>
      <c r="K26" s="4">
        <f t="shared" si="3"/>
        <v>-5.7652246411216947E-2</v>
      </c>
      <c r="L26" s="4">
        <f t="shared" si="4"/>
        <v>-0.27774722790788547</v>
      </c>
    </row>
    <row r="27" spans="1:12" x14ac:dyDescent="0.2">
      <c r="B27">
        <v>262144</v>
      </c>
      <c r="C27">
        <v>598602.36</v>
      </c>
      <c r="D27">
        <v>1025928.1</v>
      </c>
      <c r="E27">
        <v>1024752.06</v>
      </c>
      <c r="F27" s="4">
        <f t="shared" si="0"/>
        <v>-0.41652601191058125</v>
      </c>
      <c r="G27">
        <v>870262</v>
      </c>
      <c r="H27">
        <v>872650</v>
      </c>
      <c r="I27" s="4">
        <f t="shared" si="5"/>
        <v>-0.31215845343126553</v>
      </c>
      <c r="J27" s="4">
        <f t="shared" si="2"/>
        <v>0.17887268431805592</v>
      </c>
      <c r="K27" s="4">
        <f t="shared" si="3"/>
        <v>-2.7364922935884948E-3</v>
      </c>
      <c r="L27" s="4">
        <f t="shared" si="4"/>
        <v>-0.31404072652266085</v>
      </c>
    </row>
    <row r="28" spans="1:12" x14ac:dyDescent="0.2">
      <c r="B28">
        <v>524288</v>
      </c>
      <c r="C28">
        <v>1105321.53</v>
      </c>
      <c r="D28">
        <v>1973368.98</v>
      </c>
      <c r="E28">
        <v>1969331.88</v>
      </c>
      <c r="F28" s="4">
        <f t="shared" si="0"/>
        <v>-0.43988096438001167</v>
      </c>
      <c r="G28">
        <v>1663632</v>
      </c>
      <c r="H28">
        <v>1665439</v>
      </c>
      <c r="I28" s="4">
        <f t="shared" si="5"/>
        <v>-0.33559733763236099</v>
      </c>
      <c r="J28" s="4">
        <f t="shared" si="2"/>
        <v>0.18618118670475201</v>
      </c>
      <c r="K28" s="4">
        <f t="shared" si="3"/>
        <v>-1.0849992104183942E-3</v>
      </c>
      <c r="L28" s="4">
        <f t="shared" si="4"/>
        <v>-0.33631821399642975</v>
      </c>
    </row>
    <row r="29" spans="1:12" x14ac:dyDescent="0.2">
      <c r="B29">
        <f>B28*2</f>
        <v>1048576</v>
      </c>
      <c r="C29">
        <v>2280596.33</v>
      </c>
      <c r="D29">
        <v>3847568.36</v>
      </c>
      <c r="E29">
        <v>3847541.97</v>
      </c>
      <c r="F29" s="4">
        <f t="shared" si="0"/>
        <v>-0.40726294723974699</v>
      </c>
      <c r="G29">
        <v>3210416</v>
      </c>
      <c r="H29">
        <v>3212782</v>
      </c>
      <c r="I29" s="4">
        <f t="shared" si="5"/>
        <v>-0.28962591452322689</v>
      </c>
      <c r="J29" s="4">
        <f t="shared" si="2"/>
        <v>0.19846411181603876</v>
      </c>
      <c r="K29" s="4">
        <f t="shared" si="3"/>
        <v>-7.3643340880271367E-4</v>
      </c>
      <c r="L29" s="4">
        <f t="shared" si="4"/>
        <v>-0.29014905773251964</v>
      </c>
    </row>
    <row r="30" spans="1:12" x14ac:dyDescent="0.2">
      <c r="F30" s="4"/>
      <c r="I30" s="4"/>
      <c r="J30" s="4"/>
      <c r="K30" s="4"/>
      <c r="L30" s="4"/>
    </row>
    <row r="31" spans="1:12" x14ac:dyDescent="0.2">
      <c r="A31" s="1" t="s">
        <v>11</v>
      </c>
      <c r="B31" s="2" t="s">
        <v>3</v>
      </c>
      <c r="C31" s="2" t="s">
        <v>1</v>
      </c>
      <c r="D31" s="2" t="s">
        <v>2</v>
      </c>
      <c r="E31" s="2" t="s">
        <v>0</v>
      </c>
      <c r="F31" s="2" t="s">
        <v>9</v>
      </c>
      <c r="G31" s="2" t="s">
        <v>13</v>
      </c>
      <c r="H31" s="2" t="s">
        <v>14</v>
      </c>
      <c r="I31" s="2" t="s">
        <v>15</v>
      </c>
      <c r="J31" s="2" t="s">
        <v>16</v>
      </c>
      <c r="K31" s="2" t="s">
        <v>17</v>
      </c>
      <c r="L31" s="2" t="s">
        <v>18</v>
      </c>
    </row>
    <row r="32" spans="1:12" x14ac:dyDescent="0.2">
      <c r="B32">
        <v>2</v>
      </c>
      <c r="C32">
        <v>303.77999999999997</v>
      </c>
      <c r="D32">
        <v>285.13</v>
      </c>
      <c r="E32">
        <v>279.62</v>
      </c>
      <c r="F32" s="4">
        <f t="shared" ref="F32:F50" si="6">(C32-D32)/MAX(C32,D32)</f>
        <v>6.1393113437355915E-2</v>
      </c>
      <c r="G32">
        <v>284</v>
      </c>
      <c r="H32">
        <v>302</v>
      </c>
      <c r="I32" s="4">
        <f t="shared" si="5"/>
        <v>6.511291065902948E-2</v>
      </c>
      <c r="J32" s="4">
        <f t="shared" si="2"/>
        <v>3.9788732394366033E-3</v>
      </c>
      <c r="K32" s="4">
        <f t="shared" si="3"/>
        <v>-5.9602649006622516E-2</v>
      </c>
      <c r="L32" s="4">
        <f t="shared" si="4"/>
        <v>5.8595035881228944E-3</v>
      </c>
    </row>
    <row r="33" spans="2:12" x14ac:dyDescent="0.2">
      <c r="B33">
        <v>4</v>
      </c>
      <c r="C33">
        <v>319.95</v>
      </c>
      <c r="D33">
        <v>338.43</v>
      </c>
      <c r="E33">
        <v>334.2</v>
      </c>
      <c r="F33" s="4">
        <f t="shared" si="6"/>
        <v>-5.4605088201400635E-2</v>
      </c>
      <c r="G33">
        <v>329</v>
      </c>
      <c r="H33">
        <v>349</v>
      </c>
      <c r="I33" s="4">
        <f t="shared" si="5"/>
        <v>-2.7507598784194565E-2</v>
      </c>
      <c r="J33" s="4">
        <f t="shared" si="2"/>
        <v>2.8662613981762938E-2</v>
      </c>
      <c r="K33" s="4">
        <f t="shared" si="3"/>
        <v>-5.730659025787966E-2</v>
      </c>
      <c r="L33" s="4">
        <f t="shared" si="4"/>
        <v>-8.3237822349570237E-2</v>
      </c>
    </row>
    <row r="34" spans="2:12" x14ac:dyDescent="0.2">
      <c r="B34">
        <v>8</v>
      </c>
      <c r="C34">
        <v>361.77</v>
      </c>
      <c r="D34">
        <v>429.52</v>
      </c>
      <c r="E34">
        <v>434.8</v>
      </c>
      <c r="F34" s="4">
        <f t="shared" si="6"/>
        <v>-0.15773421493760478</v>
      </c>
      <c r="G34">
        <v>417</v>
      </c>
      <c r="H34">
        <v>426</v>
      </c>
      <c r="I34" s="4">
        <f t="shared" si="5"/>
        <v>-0.13244604316546768</v>
      </c>
      <c r="J34" s="4">
        <f t="shared" si="2"/>
        <v>3.0023980815347677E-2</v>
      </c>
      <c r="K34" s="4">
        <f t="shared" si="3"/>
        <v>-2.1126760563380281E-2</v>
      </c>
      <c r="L34" s="4">
        <f t="shared" si="4"/>
        <v>-0.15077464788732398</v>
      </c>
    </row>
    <row r="35" spans="2:12" x14ac:dyDescent="0.2">
      <c r="B35">
        <v>16</v>
      </c>
      <c r="C35">
        <v>444.53</v>
      </c>
      <c r="D35">
        <v>609.75</v>
      </c>
      <c r="E35">
        <v>605.80999999999995</v>
      </c>
      <c r="F35" s="4">
        <f t="shared" si="6"/>
        <v>-0.27096350963509641</v>
      </c>
      <c r="G35">
        <v>529</v>
      </c>
      <c r="H35">
        <v>533</v>
      </c>
      <c r="I35" s="4">
        <f t="shared" si="5"/>
        <v>-0.15967863894139891</v>
      </c>
      <c r="J35" s="4">
        <f t="shared" si="2"/>
        <v>0.15264650283553874</v>
      </c>
      <c r="K35" s="4">
        <f t="shared" si="3"/>
        <v>-7.5046904315196998E-3</v>
      </c>
      <c r="L35" s="4">
        <f t="shared" si="4"/>
        <v>-0.16598499061913702</v>
      </c>
    </row>
    <row r="36" spans="2:12" x14ac:dyDescent="0.2">
      <c r="B36">
        <v>32</v>
      </c>
      <c r="C36">
        <v>592.72</v>
      </c>
      <c r="D36">
        <v>969.47</v>
      </c>
      <c r="E36">
        <v>972.16</v>
      </c>
      <c r="F36" s="4">
        <f t="shared" si="6"/>
        <v>-0.38861439755742827</v>
      </c>
      <c r="G36">
        <v>857</v>
      </c>
      <c r="H36">
        <v>856</v>
      </c>
      <c r="I36" s="4">
        <f t="shared" si="5"/>
        <v>-0.30837806301050175</v>
      </c>
      <c r="J36" s="4">
        <f t="shared" si="2"/>
        <v>0.13123687281213539</v>
      </c>
      <c r="K36" s="4">
        <f t="shared" si="3"/>
        <v>1.1668611435239206E-3</v>
      </c>
      <c r="L36" s="4">
        <f t="shared" si="4"/>
        <v>-0.30757009345794389</v>
      </c>
    </row>
    <row r="37" spans="2:12" x14ac:dyDescent="0.2">
      <c r="B37">
        <v>64</v>
      </c>
      <c r="C37">
        <v>8113.04</v>
      </c>
      <c r="D37">
        <v>1844.11</v>
      </c>
      <c r="E37">
        <v>1851.7</v>
      </c>
      <c r="F37" s="4">
        <f t="shared" si="6"/>
        <v>0.77269802688018308</v>
      </c>
      <c r="G37">
        <v>1649</v>
      </c>
      <c r="H37">
        <v>1645</v>
      </c>
      <c r="I37" s="4">
        <f t="shared" si="5"/>
        <v>0.79674696537919198</v>
      </c>
      <c r="J37" s="4">
        <f t="shared" si="2"/>
        <v>0.11832019405700418</v>
      </c>
      <c r="K37" s="4">
        <f t="shared" si="3"/>
        <v>2.4257125530624622E-3</v>
      </c>
      <c r="L37" s="4">
        <f t="shared" si="4"/>
        <v>0.7972399988167197</v>
      </c>
    </row>
    <row r="38" spans="2:12" x14ac:dyDescent="0.2">
      <c r="B38">
        <v>128</v>
      </c>
      <c r="C38">
        <v>2375.64</v>
      </c>
      <c r="D38">
        <v>4297.6099999999997</v>
      </c>
      <c r="E38">
        <v>4219.9399999999996</v>
      </c>
      <c r="F38" s="4">
        <f t="shared" si="6"/>
        <v>-0.4472183376341734</v>
      </c>
      <c r="G38">
        <v>3717</v>
      </c>
      <c r="H38">
        <v>3748</v>
      </c>
      <c r="I38" s="4">
        <f t="shared" si="5"/>
        <v>-0.36087167070217924</v>
      </c>
      <c r="J38" s="4">
        <f t="shared" si="2"/>
        <v>0.15620392789884308</v>
      </c>
      <c r="K38" s="4">
        <f t="shared" si="3"/>
        <v>-8.2710779082177163E-3</v>
      </c>
      <c r="L38" s="4">
        <f t="shared" si="4"/>
        <v>-0.36615795090715053</v>
      </c>
    </row>
    <row r="39" spans="2:12" x14ac:dyDescent="0.2">
      <c r="B39">
        <v>256</v>
      </c>
      <c r="C39">
        <v>2803.75</v>
      </c>
      <c r="D39">
        <v>8576.23</v>
      </c>
      <c r="E39">
        <v>8558.11</v>
      </c>
      <c r="F39" s="4">
        <f t="shared" si="6"/>
        <v>-0.67307896360055641</v>
      </c>
      <c r="G39">
        <v>7548</v>
      </c>
      <c r="H39">
        <v>7519</v>
      </c>
      <c r="I39" s="4">
        <f t="shared" si="5"/>
        <v>-0.62854398516163223</v>
      </c>
      <c r="J39" s="4">
        <f t="shared" si="2"/>
        <v>0.13622549019607838</v>
      </c>
      <c r="K39" s="4">
        <f t="shared" si="3"/>
        <v>3.8420773714891361E-3</v>
      </c>
      <c r="L39" s="4">
        <f t="shared" si="4"/>
        <v>-0.62711131799441411</v>
      </c>
    </row>
    <row r="40" spans="2:12" x14ac:dyDescent="0.2">
      <c r="B40">
        <v>512</v>
      </c>
      <c r="C40">
        <v>3773.03</v>
      </c>
      <c r="D40">
        <v>14612.15</v>
      </c>
      <c r="E40">
        <v>14656.58</v>
      </c>
      <c r="F40" s="4">
        <f t="shared" si="6"/>
        <v>-0.74178816943434056</v>
      </c>
      <c r="G40">
        <v>160021</v>
      </c>
      <c r="H40">
        <v>13349</v>
      </c>
      <c r="I40" s="4">
        <f t="shared" si="5"/>
        <v>-0.97642165715749807</v>
      </c>
      <c r="J40" s="4">
        <f t="shared" si="2"/>
        <v>-0.90868604745627135</v>
      </c>
      <c r="K40" s="4">
        <f t="shared" si="3"/>
        <v>0.91657969891451752</v>
      </c>
      <c r="L40" s="4">
        <f t="shared" si="4"/>
        <v>-0.71735485804180088</v>
      </c>
    </row>
    <row r="41" spans="2:12" x14ac:dyDescent="0.2">
      <c r="B41">
        <v>1024</v>
      </c>
      <c r="C41">
        <v>5377.84</v>
      </c>
      <c r="D41">
        <v>23648.59</v>
      </c>
      <c r="E41">
        <v>26313.41</v>
      </c>
      <c r="F41" s="4">
        <f t="shared" si="6"/>
        <v>-0.7725936303179175</v>
      </c>
      <c r="G41">
        <v>22850</v>
      </c>
      <c r="H41">
        <v>21117</v>
      </c>
      <c r="I41" s="4">
        <f t="shared" si="5"/>
        <v>-0.76464595185995621</v>
      </c>
      <c r="J41" s="4">
        <f t="shared" si="2"/>
        <v>3.4949234135667404E-2</v>
      </c>
      <c r="K41" s="4">
        <f t="shared" si="3"/>
        <v>7.5842450765864336E-2</v>
      </c>
      <c r="L41" s="4">
        <f t="shared" si="4"/>
        <v>-0.74533124970402997</v>
      </c>
    </row>
    <row r="42" spans="2:12" x14ac:dyDescent="0.2">
      <c r="B42">
        <v>2048</v>
      </c>
      <c r="C42">
        <v>32051.07</v>
      </c>
      <c r="D42">
        <v>35582.81</v>
      </c>
      <c r="E42">
        <v>34161.199999999997</v>
      </c>
      <c r="F42" s="4">
        <f t="shared" si="6"/>
        <v>-9.9254106125963582E-2</v>
      </c>
      <c r="G42">
        <v>30750</v>
      </c>
      <c r="H42">
        <v>23255</v>
      </c>
      <c r="I42" s="4">
        <f t="shared" si="5"/>
        <v>4.059365256760538E-2</v>
      </c>
      <c r="J42" s="4">
        <f t="shared" si="2"/>
        <v>0.15716455284552838</v>
      </c>
      <c r="K42" s="4">
        <f t="shared" si="3"/>
        <v>0.24373983739837399</v>
      </c>
      <c r="L42" s="4">
        <f t="shared" si="4"/>
        <v>0.27443919968974512</v>
      </c>
    </row>
    <row r="43" spans="2:12" x14ac:dyDescent="0.2">
      <c r="B43">
        <v>4096</v>
      </c>
      <c r="C43">
        <v>42785.29</v>
      </c>
      <c r="D43">
        <v>582313.21</v>
      </c>
      <c r="E43">
        <v>59223.19</v>
      </c>
      <c r="F43" s="4">
        <f t="shared" si="6"/>
        <v>-0.92652529727086208</v>
      </c>
      <c r="G43">
        <v>36239</v>
      </c>
      <c r="H43">
        <v>684639</v>
      </c>
      <c r="I43" s="4">
        <f t="shared" si="5"/>
        <v>0.15300328687733566</v>
      </c>
      <c r="J43" s="4">
        <f t="shared" si="2"/>
        <v>15.068688705538232</v>
      </c>
      <c r="K43" s="4">
        <f t="shared" si="3"/>
        <v>-0.9470684550544155</v>
      </c>
      <c r="L43" s="4">
        <f t="shared" si="4"/>
        <v>-0.93750678824898959</v>
      </c>
    </row>
    <row r="44" spans="2:12" x14ac:dyDescent="0.2">
      <c r="B44">
        <v>8192</v>
      </c>
      <c r="C44">
        <v>57250.16</v>
      </c>
      <c r="D44">
        <v>107640.62</v>
      </c>
      <c r="E44">
        <v>81443.38</v>
      </c>
      <c r="F44" s="4">
        <f t="shared" si="6"/>
        <v>-0.46813609955052277</v>
      </c>
      <c r="G44">
        <v>75863</v>
      </c>
      <c r="H44">
        <v>100013</v>
      </c>
      <c r="I44" s="4">
        <f t="shared" si="5"/>
        <v>-0.24534806163742531</v>
      </c>
      <c r="J44" s="4">
        <f t="shared" si="2"/>
        <v>0.41888166827043483</v>
      </c>
      <c r="K44" s="4">
        <f t="shared" si="3"/>
        <v>-0.24146860908081949</v>
      </c>
      <c r="L44" s="4">
        <f t="shared" si="4"/>
        <v>-0.42757281553398052</v>
      </c>
    </row>
    <row r="45" spans="2:12" x14ac:dyDescent="0.2">
      <c r="B45">
        <v>16384</v>
      </c>
      <c r="C45">
        <v>83873.84</v>
      </c>
      <c r="D45">
        <v>132723.75</v>
      </c>
      <c r="E45">
        <v>371406.14</v>
      </c>
      <c r="F45" s="4">
        <f t="shared" si="6"/>
        <v>-0.36805703576036697</v>
      </c>
      <c r="G45">
        <v>408150</v>
      </c>
      <c r="H45">
        <v>123536</v>
      </c>
      <c r="I45" s="4">
        <f t="shared" si="5"/>
        <v>-0.7945024133284333</v>
      </c>
      <c r="J45" s="4">
        <f t="shared" si="2"/>
        <v>-0.67481624402793094</v>
      </c>
      <c r="K45" s="4">
        <f t="shared" si="3"/>
        <v>0.6973269631263016</v>
      </c>
      <c r="L45" s="4">
        <f t="shared" si="4"/>
        <v>-0.32105750550446838</v>
      </c>
    </row>
    <row r="46" spans="2:12" x14ac:dyDescent="0.2">
      <c r="B46">
        <v>32768</v>
      </c>
      <c r="C46">
        <v>575328.84</v>
      </c>
      <c r="D46">
        <v>240262.44</v>
      </c>
      <c r="E46">
        <v>240017.43</v>
      </c>
      <c r="F46" s="4">
        <f t="shared" si="6"/>
        <v>0.58239110697110197</v>
      </c>
      <c r="G46">
        <v>219234</v>
      </c>
      <c r="H46">
        <v>217875</v>
      </c>
      <c r="I46" s="4">
        <f t="shared" si="5"/>
        <v>0.61894140401513675</v>
      </c>
      <c r="J46" s="4">
        <f t="shared" si="2"/>
        <v>9.5917786474725653E-2</v>
      </c>
      <c r="K46" s="4">
        <f t="shared" si="3"/>
        <v>6.1988560168586993E-3</v>
      </c>
      <c r="L46" s="4">
        <f t="shared" si="4"/>
        <v>0.62130353138563332</v>
      </c>
    </row>
    <row r="47" spans="2:12" x14ac:dyDescent="0.2">
      <c r="B47">
        <v>65536</v>
      </c>
      <c r="C47">
        <v>619991.74</v>
      </c>
      <c r="D47">
        <v>486071.39</v>
      </c>
      <c r="E47">
        <v>483850.03</v>
      </c>
      <c r="F47" s="4">
        <f t="shared" si="6"/>
        <v>0.21600344223940787</v>
      </c>
      <c r="G47">
        <v>437076</v>
      </c>
      <c r="H47">
        <v>436747</v>
      </c>
      <c r="I47" s="4">
        <f t="shared" si="5"/>
        <v>0.29502931764865126</v>
      </c>
      <c r="J47" s="4">
        <f t="shared" si="2"/>
        <v>0.11209810193192948</v>
      </c>
      <c r="K47" s="4">
        <f t="shared" si="3"/>
        <v>7.5272950242063162E-4</v>
      </c>
      <c r="L47" s="4">
        <f t="shared" si="4"/>
        <v>0.29555996987959871</v>
      </c>
    </row>
    <row r="48" spans="2:12" x14ac:dyDescent="0.2">
      <c r="B48">
        <v>131072</v>
      </c>
      <c r="C48">
        <v>802735.29</v>
      </c>
      <c r="D48">
        <v>943565.45</v>
      </c>
      <c r="E48">
        <v>945480.4</v>
      </c>
      <c r="F48" s="4">
        <f t="shared" si="6"/>
        <v>-0.14925319700928</v>
      </c>
      <c r="G48">
        <v>1152930</v>
      </c>
      <c r="H48">
        <v>850805</v>
      </c>
      <c r="I48" s="4">
        <f t="shared" si="5"/>
        <v>-0.30374325414379016</v>
      </c>
      <c r="J48" s="4">
        <f t="shared" si="2"/>
        <v>-0.18159346187539577</v>
      </c>
      <c r="K48" s="4">
        <f t="shared" si="3"/>
        <v>0.26204973415558619</v>
      </c>
      <c r="L48" s="4">
        <f t="shared" si="4"/>
        <v>-5.6499092036365516E-2</v>
      </c>
    </row>
    <row r="49" spans="2:12" x14ac:dyDescent="0.2">
      <c r="B49">
        <v>262144</v>
      </c>
      <c r="C49">
        <v>1381732.78</v>
      </c>
      <c r="D49">
        <v>2111005.3199999998</v>
      </c>
      <c r="E49">
        <v>2113221.92</v>
      </c>
      <c r="F49" s="4">
        <f t="shared" si="6"/>
        <v>-0.34546219902468073</v>
      </c>
      <c r="G49">
        <v>1784122</v>
      </c>
      <c r="H49">
        <v>1790302</v>
      </c>
      <c r="I49" s="4">
        <f t="shared" si="5"/>
        <v>-0.22553907187961361</v>
      </c>
      <c r="J49" s="4">
        <f t="shared" si="2"/>
        <v>0.18321803105393009</v>
      </c>
      <c r="K49" s="4">
        <f t="shared" si="3"/>
        <v>-3.4519315735557464E-3</v>
      </c>
      <c r="L49" s="4">
        <f t="shared" si="4"/>
        <v>-0.22821245800987766</v>
      </c>
    </row>
    <row r="50" spans="2:12" x14ac:dyDescent="0.2">
      <c r="B50">
        <v>524288</v>
      </c>
      <c r="C50">
        <v>16230211.310000001</v>
      </c>
      <c r="D50">
        <v>4176009.92</v>
      </c>
      <c r="E50">
        <v>4532199.16</v>
      </c>
      <c r="F50" s="4">
        <f t="shared" si="6"/>
        <v>0.74270144484027667</v>
      </c>
      <c r="G50">
        <v>4753359</v>
      </c>
      <c r="H50">
        <v>4085715</v>
      </c>
      <c r="I50" s="4">
        <f t="shared" si="5"/>
        <v>0.70712895173020396</v>
      </c>
      <c r="J50" s="4">
        <f t="shared" si="2"/>
        <v>-0.12146128243206543</v>
      </c>
      <c r="K50" s="4">
        <f t="shared" si="3"/>
        <v>0.14045730608607512</v>
      </c>
      <c r="L50" s="4">
        <f t="shared" si="4"/>
        <v>0.74826483020078438</v>
      </c>
    </row>
    <row r="51" spans="2:12" x14ac:dyDescent="0.2">
      <c r="J51" s="4">
        <f>AVERAGE(J32:J50)</f>
        <v>0.78640313159447006</v>
      </c>
      <c r="K51" s="4"/>
    </row>
  </sheetData>
  <conditionalFormatting sqref="J10:J30 J32:J51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{7629D7D9-4F14-4A1F-B54A-6A03F865A734}</x14:id>
        </ext>
      </extLst>
    </cfRule>
    <cfRule type="colorScale" priority="23">
      <colorScale>
        <cfvo type="min"/>
        <cfvo type="max"/>
        <color theme="6" tint="0.79998168889431442"/>
        <color theme="6" tint="-0.499984740745262"/>
      </colorScale>
    </cfRule>
    <cfRule type="colorScale" priority="24">
      <colorScale>
        <cfvo type="min"/>
        <cfvo type="max"/>
        <color rgb="FFFF0000"/>
        <color rgb="FF92D050"/>
      </colorScale>
    </cfRule>
  </conditionalFormatting>
  <conditionalFormatting sqref="I10:I30 I32:I50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{A27C64BC-4688-4781-A90B-C06909235E69}</x14:id>
        </ext>
      </extLst>
    </cfRule>
  </conditionalFormatting>
  <conditionalFormatting sqref="J32:J5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{54B3EBB2-3292-4579-994E-BB3DE950A79D}</x14:id>
        </ext>
      </extLst>
    </cfRule>
  </conditionalFormatting>
  <conditionalFormatting sqref="I32:I50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{83AC1354-14FC-479A-906B-A3B3BD0B9EDE}</x14:id>
        </ext>
      </extLst>
    </cfRule>
  </conditionalFormatting>
  <conditionalFormatting sqref="I10:I29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{FD754109-BC65-40F3-A825-A70FE2351871}</x14:id>
        </ext>
      </extLst>
    </cfRule>
  </conditionalFormatting>
  <conditionalFormatting sqref="J10:J29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{D6812ECE-E2BC-4838-BCC1-55E1EBC98393}</x14:id>
        </ext>
      </extLst>
    </cfRule>
  </conditionalFormatting>
  <conditionalFormatting sqref="F10:F29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{2B92A923-8F0F-41C9-B40E-E164DBFC34CB}</x14:id>
        </ext>
      </extLst>
    </cfRule>
  </conditionalFormatting>
  <conditionalFormatting sqref="F32:F50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{883244F8-2339-4BB6-87CF-D872B6337B1C}</x14:id>
        </ext>
      </extLst>
    </cfRule>
  </conditionalFormatting>
  <conditionalFormatting sqref="K10:K30 K32:K5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{C74C0772-9796-47ED-A324-966A9C8F24F0}</x14:id>
        </ext>
      </extLst>
    </cfRule>
  </conditionalFormatting>
  <conditionalFormatting sqref="K10:K2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{15E490B6-0B46-47E9-B136-6457B578BE34}</x14:id>
        </ext>
      </extLst>
    </cfRule>
  </conditionalFormatting>
  <conditionalFormatting sqref="K32:K5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{037C956E-8940-4D0E-ACCA-AC87D179FC9D}</x14:id>
        </ext>
      </extLst>
    </cfRule>
  </conditionalFormatting>
  <conditionalFormatting sqref="L10:L30 L32:L5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{C044487D-2F44-4939-832F-2037BC1C528E}</x14:id>
        </ext>
      </extLst>
    </cfRule>
  </conditionalFormatting>
  <conditionalFormatting sqref="L10:L30 L32:L5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{3C71AB8C-BD0E-475C-BD27-F4A1CB2E7E74}</x14:id>
        </ext>
      </extLst>
    </cfRule>
  </conditionalFormatting>
  <conditionalFormatting sqref="L10:L2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{9BAD1927-C30D-4BFF-A6E2-FCB5C2423C18}</x14:id>
        </ext>
      </extLst>
    </cfRule>
  </conditionalFormatting>
  <conditionalFormatting sqref="L32:L5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{A538AA73-12A4-45B3-A08B-78D18CD11795}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29D7D9-4F14-4A1F-B54A-6A03F865A7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J10:J30 J32:J51</xm:sqref>
        </x14:conditionalFormatting>
        <x14:conditionalFormatting xmlns:xm="http://schemas.microsoft.com/office/excel/2006/main">
          <x14:cfRule type="dataBar" id="{A27C64BC-4688-4781-A90B-C06909235E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I10:I30 I32:I50</xm:sqref>
        </x14:conditionalFormatting>
        <x14:conditionalFormatting xmlns:xm="http://schemas.microsoft.com/office/excel/2006/main">
          <x14:cfRule type="dataBar" id="{54B3EBB2-3292-4579-994E-BB3DE950A7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J32:J51</xm:sqref>
        </x14:conditionalFormatting>
        <x14:conditionalFormatting xmlns:xm="http://schemas.microsoft.com/office/excel/2006/main">
          <x14:cfRule type="dataBar" id="{83AC1354-14FC-479A-906B-A3B3BD0B9E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I32:I50</xm:sqref>
        </x14:conditionalFormatting>
        <x14:conditionalFormatting xmlns:xm="http://schemas.microsoft.com/office/excel/2006/main">
          <x14:cfRule type="dataBar" id="{FD754109-BC65-40F3-A825-A70FE23518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I10:I29</xm:sqref>
        </x14:conditionalFormatting>
        <x14:conditionalFormatting xmlns:xm="http://schemas.microsoft.com/office/excel/2006/main">
          <x14:cfRule type="dataBar" id="{D6812ECE-E2BC-4838-BCC1-55E1EBC983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J10:J29</xm:sqref>
        </x14:conditionalFormatting>
        <x14:conditionalFormatting xmlns:xm="http://schemas.microsoft.com/office/excel/2006/main">
          <x14:cfRule type="dataBar" id="{2B92A923-8F0F-41C9-B40E-E164DBFC34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F10:F29</xm:sqref>
        </x14:conditionalFormatting>
        <x14:conditionalFormatting xmlns:xm="http://schemas.microsoft.com/office/excel/2006/main">
          <x14:cfRule type="dataBar" id="{883244F8-2339-4BB6-87CF-D872B6337B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F32:F50</xm:sqref>
        </x14:conditionalFormatting>
        <x14:conditionalFormatting xmlns:xm="http://schemas.microsoft.com/office/excel/2006/main">
          <x14:cfRule type="dataBar" id="{C74C0772-9796-47ED-A324-966A9C8F24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K10:K30 K32:K50</xm:sqref>
        </x14:conditionalFormatting>
        <x14:conditionalFormatting xmlns:xm="http://schemas.microsoft.com/office/excel/2006/main">
          <x14:cfRule type="dataBar" id="{15E490B6-0B46-47E9-B136-6457B578BE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K10:K29</xm:sqref>
        </x14:conditionalFormatting>
        <x14:conditionalFormatting xmlns:xm="http://schemas.microsoft.com/office/excel/2006/main">
          <x14:cfRule type="dataBar" id="{037C956E-8940-4D0E-ACCA-AC87D179FC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K32:K50</xm:sqref>
        </x14:conditionalFormatting>
        <x14:conditionalFormatting xmlns:xm="http://schemas.microsoft.com/office/excel/2006/main">
          <x14:cfRule type="dataBar" id="{C044487D-2F44-4939-832F-2037BC1C52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L10:L30 L32:L50</xm:sqref>
        </x14:conditionalFormatting>
        <x14:conditionalFormatting xmlns:xm="http://schemas.microsoft.com/office/excel/2006/main">
          <x14:cfRule type="dataBar" id="{3C71AB8C-BD0E-475C-BD27-F4A1CB2E7E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L10:L30 L32:L50</xm:sqref>
        </x14:conditionalFormatting>
        <x14:conditionalFormatting xmlns:xm="http://schemas.microsoft.com/office/excel/2006/main">
          <x14:cfRule type="dataBar" id="{9BAD1927-C30D-4BFF-A6E2-FCB5C2423C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L10:L29</xm:sqref>
        </x14:conditionalFormatting>
        <x14:conditionalFormatting xmlns:xm="http://schemas.microsoft.com/office/excel/2006/main">
          <x14:cfRule type="dataBar" id="{A538AA73-12A4-45B3-A08B-78D18CD11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L32:L50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0"/>
  <sheetViews>
    <sheetView tabSelected="1" topLeftCell="I73" zoomScale="70" zoomScaleNormal="70" workbookViewId="0">
      <selection activeCell="AQ12" sqref="AQ12"/>
    </sheetView>
  </sheetViews>
  <sheetFormatPr defaultRowHeight="12.75" x14ac:dyDescent="0.2"/>
  <cols>
    <col min="1" max="1" width="13.85546875" customWidth="1"/>
    <col min="2" max="9" width="10.28515625" bestFit="1" customWidth="1"/>
    <col min="10" max="10" width="13.5703125" customWidth="1"/>
    <col min="13" max="20" width="10.7109375" bestFit="1" customWidth="1"/>
    <col min="21" max="21" width="14" customWidth="1"/>
    <col min="24" max="24" width="11.140625" customWidth="1"/>
    <col min="25" max="25" width="11.28515625" customWidth="1"/>
    <col min="26" max="26" width="11.85546875" customWidth="1"/>
    <col min="27" max="27" width="13" customWidth="1"/>
    <col min="28" max="31" width="9.28515625" bestFit="1" customWidth="1"/>
    <col min="32" max="32" width="12.7109375" customWidth="1"/>
    <col min="34" max="34" width="53.85546875" bestFit="1" customWidth="1"/>
    <col min="35" max="35" width="11.140625" bestFit="1" customWidth="1"/>
    <col min="36" max="41" width="9.28515625" bestFit="1" customWidth="1"/>
    <col min="42" max="42" width="10" customWidth="1"/>
    <col min="43" max="43" width="10.28515625" bestFit="1" customWidth="1"/>
  </cols>
  <sheetData>
    <row r="1" spans="1:43" x14ac:dyDescent="0.2">
      <c r="A1" s="3">
        <v>42156</v>
      </c>
    </row>
    <row r="2" spans="1:43" x14ac:dyDescent="0.2">
      <c r="A2" s="1" t="s">
        <v>6</v>
      </c>
    </row>
    <row r="3" spans="1:43" x14ac:dyDescent="0.2">
      <c r="A3" s="1" t="s">
        <v>7</v>
      </c>
    </row>
    <row r="4" spans="1:43" x14ac:dyDescent="0.2">
      <c r="A4" s="1" t="s">
        <v>4</v>
      </c>
    </row>
    <row r="5" spans="1:43" x14ac:dyDescent="0.2">
      <c r="A5" s="1" t="s">
        <v>33</v>
      </c>
    </row>
    <row r="6" spans="1:43" x14ac:dyDescent="0.2">
      <c r="A6" s="1" t="s">
        <v>5</v>
      </c>
      <c r="U6" s="5"/>
    </row>
    <row r="7" spans="1:43" x14ac:dyDescent="0.2">
      <c r="A7" s="1" t="s">
        <v>8</v>
      </c>
    </row>
    <row r="9" spans="1:43" x14ac:dyDescent="0.2">
      <c r="A9" s="1" t="s">
        <v>35</v>
      </c>
    </row>
    <row r="10" spans="1:43" x14ac:dyDescent="0.2">
      <c r="A10" s="1" t="s">
        <v>4</v>
      </c>
      <c r="L10" s="1" t="s">
        <v>31</v>
      </c>
      <c r="W10" s="1" t="s">
        <v>30</v>
      </c>
      <c r="AH10" s="2" t="s">
        <v>36</v>
      </c>
    </row>
    <row r="11" spans="1:43" x14ac:dyDescent="0.2">
      <c r="A11" s="13" t="s">
        <v>28</v>
      </c>
      <c r="B11" s="12" t="s">
        <v>27</v>
      </c>
      <c r="C11" s="12" t="s">
        <v>26</v>
      </c>
      <c r="D11" s="12" t="s">
        <v>25</v>
      </c>
      <c r="E11" s="12" t="s">
        <v>24</v>
      </c>
      <c r="F11" s="12" t="s">
        <v>23</v>
      </c>
      <c r="G11" s="12" t="s">
        <v>22</v>
      </c>
      <c r="H11" s="12" t="s">
        <v>21</v>
      </c>
      <c r="I11" s="12" t="s">
        <v>29</v>
      </c>
      <c r="J11" s="11" t="s">
        <v>34</v>
      </c>
      <c r="L11" s="13" t="s">
        <v>28</v>
      </c>
      <c r="M11" s="12" t="s">
        <v>27</v>
      </c>
      <c r="N11" s="11" t="s">
        <v>26</v>
      </c>
      <c r="O11" s="11" t="s">
        <v>25</v>
      </c>
      <c r="P11" s="11" t="s">
        <v>24</v>
      </c>
      <c r="Q11" s="11" t="s">
        <v>23</v>
      </c>
      <c r="R11" s="11" t="s">
        <v>22</v>
      </c>
      <c r="S11" s="11" t="s">
        <v>21</v>
      </c>
      <c r="T11" s="11" t="s">
        <v>29</v>
      </c>
      <c r="U11" s="11" t="s">
        <v>34</v>
      </c>
      <c r="W11" s="13" t="s">
        <v>28</v>
      </c>
      <c r="X11" s="12" t="s">
        <v>27</v>
      </c>
      <c r="Y11" s="12" t="s">
        <v>26</v>
      </c>
      <c r="Z11" s="12" t="s">
        <v>25</v>
      </c>
      <c r="AA11" s="12" t="s">
        <v>24</v>
      </c>
      <c r="AB11" s="12" t="s">
        <v>23</v>
      </c>
      <c r="AC11" s="12" t="s">
        <v>22</v>
      </c>
      <c r="AD11" s="12" t="s">
        <v>21</v>
      </c>
      <c r="AE11" s="11" t="s">
        <v>29</v>
      </c>
      <c r="AF11" s="12" t="s">
        <v>34</v>
      </c>
      <c r="AH11" s="21" t="s">
        <v>28</v>
      </c>
      <c r="AI11" s="20" t="s">
        <v>37</v>
      </c>
      <c r="AJ11" s="20" t="s">
        <v>38</v>
      </c>
      <c r="AK11" s="20" t="s">
        <v>39</v>
      </c>
      <c r="AL11" s="20" t="s">
        <v>40</v>
      </c>
      <c r="AM11" s="20" t="s">
        <v>41</v>
      </c>
      <c r="AN11" s="20" t="s">
        <v>42</v>
      </c>
      <c r="AO11" s="20" t="s">
        <v>43</v>
      </c>
      <c r="AP11" s="20" t="s">
        <v>44</v>
      </c>
      <c r="AQ11" s="24" t="s">
        <v>34</v>
      </c>
    </row>
    <row r="12" spans="1:43" x14ac:dyDescent="0.2">
      <c r="A12" s="10">
        <v>1</v>
      </c>
      <c r="B12" s="18">
        <v>93.7</v>
      </c>
      <c r="C12" s="18">
        <v>101.91</v>
      </c>
      <c r="D12" s="18">
        <v>98.6</v>
      </c>
      <c r="E12" s="18">
        <v>104.71</v>
      </c>
      <c r="F12" s="18">
        <v>105.26</v>
      </c>
      <c r="G12" s="18">
        <v>102.96</v>
      </c>
      <c r="H12" s="18">
        <v>104.12</v>
      </c>
      <c r="I12" s="18">
        <v>102.55</v>
      </c>
      <c r="J12" s="17">
        <f>MAX(Таблица28[[#This Row],[8]:[1024]])</f>
        <v>105.26</v>
      </c>
      <c r="L12" s="10">
        <v>1</v>
      </c>
      <c r="M12" s="15">
        <v>315.31</v>
      </c>
      <c r="N12" s="15">
        <v>392.95</v>
      </c>
      <c r="O12" s="15">
        <v>238.88</v>
      </c>
      <c r="P12" s="15">
        <v>203.31</v>
      </c>
      <c r="Q12" s="15">
        <v>180.64</v>
      </c>
      <c r="R12" s="15">
        <v>177.44</v>
      </c>
      <c r="S12" s="15">
        <v>186.26</v>
      </c>
      <c r="T12" s="15">
        <v>188.89</v>
      </c>
      <c r="U12" s="14">
        <f>MAX(Таблица49[[#This Row],[8]:[1024]])</f>
        <v>392.95</v>
      </c>
      <c r="W12" s="10">
        <v>1</v>
      </c>
      <c r="X12" s="15">
        <v>61.92</v>
      </c>
      <c r="Y12" s="15">
        <v>57.79</v>
      </c>
      <c r="Z12" s="15">
        <v>58.3</v>
      </c>
      <c r="AA12" s="15">
        <v>61.86</v>
      </c>
      <c r="AB12" s="15">
        <v>70.989999999999995</v>
      </c>
      <c r="AC12" s="15">
        <v>63.7</v>
      </c>
      <c r="AD12" s="15">
        <v>61.6</v>
      </c>
      <c r="AE12" s="15">
        <v>61.6</v>
      </c>
      <c r="AF12" s="14">
        <f>MAX(Таблица510[[#This Row],[8]:[1024]])</f>
        <v>70.989999999999995</v>
      </c>
      <c r="AH12" s="22">
        <v>1</v>
      </c>
      <c r="AI12" s="20">
        <v>56.03</v>
      </c>
      <c r="AJ12" s="20">
        <v>52.06</v>
      </c>
      <c r="AK12" s="20">
        <v>52.1</v>
      </c>
      <c r="AL12" s="20">
        <v>54.85</v>
      </c>
      <c r="AM12" s="20">
        <v>63.29</v>
      </c>
      <c r="AN12" s="20">
        <v>55.46</v>
      </c>
      <c r="AO12" s="20">
        <v>54.31</v>
      </c>
      <c r="AP12" s="20">
        <v>54.29</v>
      </c>
      <c r="AQ12" s="19">
        <f>MAX(Таблица1[[#This Row],[8,00]:[1024,00]])</f>
        <v>63.29</v>
      </c>
    </row>
    <row r="13" spans="1:43" x14ac:dyDescent="0.2">
      <c r="A13" s="10">
        <v>2</v>
      </c>
      <c r="B13" s="18">
        <v>196.21</v>
      </c>
      <c r="C13" s="18">
        <v>203.07</v>
      </c>
      <c r="D13" s="18">
        <v>196.49</v>
      </c>
      <c r="E13" s="18">
        <v>210.31</v>
      </c>
      <c r="F13" s="18">
        <v>210.05</v>
      </c>
      <c r="G13" s="18">
        <v>205.44</v>
      </c>
      <c r="H13" s="18">
        <v>207.87</v>
      </c>
      <c r="I13" s="18">
        <v>205.22</v>
      </c>
      <c r="J13" s="17">
        <f>MAX(Таблица28[[#This Row],[8]:[1024]])</f>
        <v>210.31</v>
      </c>
      <c r="L13" s="10">
        <v>2</v>
      </c>
      <c r="M13" s="15">
        <v>553.85</v>
      </c>
      <c r="N13" s="15">
        <v>705.4</v>
      </c>
      <c r="O13" s="15">
        <v>492.51</v>
      </c>
      <c r="P13" s="15">
        <v>408.34</v>
      </c>
      <c r="Q13" s="15">
        <v>376.59</v>
      </c>
      <c r="R13" s="15">
        <v>366.42</v>
      </c>
      <c r="S13" s="15">
        <v>378.01</v>
      </c>
      <c r="T13" s="15">
        <v>377.87</v>
      </c>
      <c r="U13" s="15">
        <f>MAX(Таблица49[[#This Row],[8]:[1024]])</f>
        <v>705.4</v>
      </c>
      <c r="W13" s="10">
        <v>2</v>
      </c>
      <c r="X13" s="15">
        <v>139.80000000000001</v>
      </c>
      <c r="Y13" s="15">
        <v>136.47</v>
      </c>
      <c r="Z13" s="15">
        <v>119.98</v>
      </c>
      <c r="AA13" s="15">
        <v>115.58</v>
      </c>
      <c r="AB13" s="15">
        <v>120.83</v>
      </c>
      <c r="AC13" s="15">
        <v>123.3</v>
      </c>
      <c r="AD13" s="15">
        <v>122.82</v>
      </c>
      <c r="AE13" s="15">
        <v>119.7</v>
      </c>
      <c r="AF13" s="14">
        <f>MAX(Таблица510[[#This Row],[8]:[1024]])</f>
        <v>139.80000000000001</v>
      </c>
      <c r="AH13" s="22">
        <v>2</v>
      </c>
      <c r="AI13" s="20">
        <v>123.47</v>
      </c>
      <c r="AJ13" s="20">
        <v>121.51</v>
      </c>
      <c r="AK13" s="20">
        <v>108.03</v>
      </c>
      <c r="AL13" s="20">
        <v>102.16</v>
      </c>
      <c r="AM13" s="20">
        <v>106.01</v>
      </c>
      <c r="AN13" s="20">
        <v>108.73</v>
      </c>
      <c r="AO13" s="20">
        <v>108.64</v>
      </c>
      <c r="AP13" s="20">
        <v>105.51</v>
      </c>
      <c r="AQ13" s="19">
        <f>MAX(Таблица1[[#This Row],[8,00]:[1024,00]])</f>
        <v>123.47</v>
      </c>
    </row>
    <row r="14" spans="1:43" x14ac:dyDescent="0.2">
      <c r="A14" s="10">
        <v>4</v>
      </c>
      <c r="B14" s="18">
        <v>423.94</v>
      </c>
      <c r="C14" s="18">
        <v>441.01</v>
      </c>
      <c r="D14" s="18">
        <v>430.65</v>
      </c>
      <c r="E14" s="18">
        <v>451.25</v>
      </c>
      <c r="F14" s="18">
        <v>454.99</v>
      </c>
      <c r="G14" s="18">
        <v>448.23</v>
      </c>
      <c r="H14" s="18">
        <v>448.56</v>
      </c>
      <c r="I14" s="18">
        <v>439.77</v>
      </c>
      <c r="J14" s="17">
        <f>MAX(Таблица28[[#This Row],[8]:[1024]])</f>
        <v>454.99</v>
      </c>
      <c r="L14" s="10">
        <v>4</v>
      </c>
      <c r="M14" s="15">
        <v>1107.8</v>
      </c>
      <c r="N14" s="15">
        <v>1407.59</v>
      </c>
      <c r="O14" s="15">
        <v>979.48</v>
      </c>
      <c r="P14" s="15">
        <v>819.21</v>
      </c>
      <c r="Q14" s="15">
        <v>752.41</v>
      </c>
      <c r="R14" s="15">
        <v>733.39</v>
      </c>
      <c r="S14" s="15">
        <v>755.6</v>
      </c>
      <c r="T14" s="15">
        <v>755.3</v>
      </c>
      <c r="U14" s="15">
        <f>MAX(Таблица49[[#This Row],[8]:[1024]])</f>
        <v>1407.59</v>
      </c>
      <c r="W14" s="10">
        <v>4</v>
      </c>
      <c r="X14" s="15">
        <v>254.53</v>
      </c>
      <c r="Y14" s="15">
        <v>276.95</v>
      </c>
      <c r="Z14" s="15">
        <v>282.75</v>
      </c>
      <c r="AA14" s="15">
        <v>266.79000000000002</v>
      </c>
      <c r="AB14" s="15">
        <v>236.35</v>
      </c>
      <c r="AC14" s="15">
        <v>240.05</v>
      </c>
      <c r="AD14" s="15">
        <v>244.1</v>
      </c>
      <c r="AE14" s="15">
        <v>239.17</v>
      </c>
      <c r="AF14" s="14">
        <f>MAX(Таблица510[[#This Row],[8]:[1024]])</f>
        <v>282.75</v>
      </c>
      <c r="AH14" s="22">
        <v>4</v>
      </c>
      <c r="AI14" s="20">
        <v>218.99</v>
      </c>
      <c r="AJ14" s="20">
        <v>243.27</v>
      </c>
      <c r="AK14" s="20">
        <v>247.94</v>
      </c>
      <c r="AL14" s="20">
        <v>242.16</v>
      </c>
      <c r="AM14" s="20">
        <v>213.86</v>
      </c>
      <c r="AN14" s="20">
        <v>210.96</v>
      </c>
      <c r="AO14" s="20">
        <v>214.78</v>
      </c>
      <c r="AP14" s="20">
        <v>211.57</v>
      </c>
      <c r="AQ14" s="19">
        <f>MAX(Таблица1[[#This Row],[8,00]:[1024,00]])</f>
        <v>247.94</v>
      </c>
    </row>
    <row r="15" spans="1:43" x14ac:dyDescent="0.2">
      <c r="A15" s="10">
        <v>8</v>
      </c>
      <c r="B15" s="18">
        <v>712.53</v>
      </c>
      <c r="C15" s="18">
        <v>754.33</v>
      </c>
      <c r="D15" s="18">
        <v>760.83</v>
      </c>
      <c r="E15" s="18">
        <v>800.39</v>
      </c>
      <c r="F15" s="18">
        <v>800.49</v>
      </c>
      <c r="G15" s="18">
        <v>783.1</v>
      </c>
      <c r="H15" s="18">
        <v>787.77</v>
      </c>
      <c r="I15" s="18">
        <v>780.4</v>
      </c>
      <c r="J15" s="17">
        <f>MAX(Таблица28[[#This Row],[8]:[1024]])</f>
        <v>800.49</v>
      </c>
      <c r="L15" s="10">
        <v>8</v>
      </c>
      <c r="M15" s="15">
        <v>2178.0100000000002</v>
      </c>
      <c r="N15" s="15">
        <v>2748.36</v>
      </c>
      <c r="O15" s="15">
        <v>1937.38</v>
      </c>
      <c r="P15" s="15">
        <v>1637.65</v>
      </c>
      <c r="Q15" s="15">
        <v>1503.61</v>
      </c>
      <c r="R15" s="15">
        <v>1464.12</v>
      </c>
      <c r="S15" s="15">
        <v>1511.47</v>
      </c>
      <c r="T15" s="15">
        <v>1511.34</v>
      </c>
      <c r="U15" s="15">
        <f>MAX(Таблица49[[#This Row],[8]:[1024]])</f>
        <v>2748.36</v>
      </c>
      <c r="W15" s="10">
        <v>8</v>
      </c>
      <c r="X15" s="15">
        <v>440.11</v>
      </c>
      <c r="Y15" s="15">
        <v>460.62</v>
      </c>
      <c r="Z15" s="15">
        <v>532.08000000000004</v>
      </c>
      <c r="AA15" s="15">
        <v>563.78</v>
      </c>
      <c r="AB15" s="15">
        <v>522.55999999999995</v>
      </c>
      <c r="AC15" s="15">
        <v>470.1</v>
      </c>
      <c r="AD15" s="15">
        <v>472.6</v>
      </c>
      <c r="AE15" s="15">
        <v>476.53</v>
      </c>
      <c r="AF15" s="14">
        <f>MAX(Таблица510[[#This Row],[8]:[1024]])</f>
        <v>563.78</v>
      </c>
      <c r="AH15" s="22">
        <v>8</v>
      </c>
      <c r="AI15" s="20">
        <v>395.43</v>
      </c>
      <c r="AJ15" s="20">
        <v>397.23</v>
      </c>
      <c r="AK15" s="20">
        <v>442.84</v>
      </c>
      <c r="AL15" s="20">
        <v>490.04</v>
      </c>
      <c r="AM15" s="20">
        <v>473.62</v>
      </c>
      <c r="AN15" s="20">
        <v>418.01</v>
      </c>
      <c r="AO15" s="20">
        <v>418.77</v>
      </c>
      <c r="AP15" s="20">
        <v>422.42</v>
      </c>
      <c r="AQ15" s="19">
        <f>MAX(Таблица1[[#This Row],[8,00]:[1024,00]])</f>
        <v>490.04</v>
      </c>
    </row>
    <row r="16" spans="1:43" x14ac:dyDescent="0.2">
      <c r="A16" s="10">
        <v>16</v>
      </c>
      <c r="B16" s="18">
        <v>1424.04</v>
      </c>
      <c r="C16" s="18">
        <v>1511.02</v>
      </c>
      <c r="D16" s="18">
        <v>1517.83</v>
      </c>
      <c r="E16" s="18">
        <v>1598.94</v>
      </c>
      <c r="F16" s="18">
        <v>1598.5</v>
      </c>
      <c r="G16" s="18">
        <v>1563.18</v>
      </c>
      <c r="H16" s="18">
        <v>1572.53</v>
      </c>
      <c r="I16" s="18">
        <v>1558.88</v>
      </c>
      <c r="J16" s="17">
        <f>MAX(Таблица28[[#This Row],[8]:[1024]])</f>
        <v>1598.94</v>
      </c>
      <c r="L16" s="10">
        <v>16</v>
      </c>
      <c r="M16" s="15">
        <v>4448.68</v>
      </c>
      <c r="N16" s="15">
        <v>5445.79</v>
      </c>
      <c r="O16" s="15">
        <v>3915.59</v>
      </c>
      <c r="P16" s="15">
        <v>3380.16</v>
      </c>
      <c r="Q16" s="15">
        <v>3101.65</v>
      </c>
      <c r="R16" s="15">
        <v>2997.22</v>
      </c>
      <c r="S16" s="15">
        <v>3070.4</v>
      </c>
      <c r="T16" s="15">
        <v>3052.48</v>
      </c>
      <c r="U16" s="15">
        <f>MAX(Таблица49[[#This Row],[8]:[1024]])</f>
        <v>5445.79</v>
      </c>
      <c r="W16" s="10">
        <v>16</v>
      </c>
      <c r="X16" s="15">
        <v>915.65</v>
      </c>
      <c r="Y16" s="15">
        <v>879.56</v>
      </c>
      <c r="Z16" s="15">
        <v>888.41</v>
      </c>
      <c r="AA16" s="15">
        <v>957.68</v>
      </c>
      <c r="AB16" s="15">
        <v>999.54</v>
      </c>
      <c r="AC16" s="15">
        <v>957.35</v>
      </c>
      <c r="AD16" s="15">
        <v>932.44</v>
      </c>
      <c r="AE16" s="15">
        <v>939.43</v>
      </c>
      <c r="AF16" s="14">
        <f>MAX(Таблица510[[#This Row],[8]:[1024]])</f>
        <v>999.54</v>
      </c>
      <c r="AH16" s="22">
        <v>16</v>
      </c>
      <c r="AI16" s="20">
        <v>877.82</v>
      </c>
      <c r="AJ16" s="20">
        <v>797.48</v>
      </c>
      <c r="AK16" s="20">
        <v>797.11</v>
      </c>
      <c r="AL16" s="20">
        <v>804.87</v>
      </c>
      <c r="AM16" s="20">
        <v>848.37</v>
      </c>
      <c r="AN16" s="20">
        <v>849.64</v>
      </c>
      <c r="AO16" s="20">
        <v>826.16</v>
      </c>
      <c r="AP16" s="20">
        <v>824.61</v>
      </c>
      <c r="AQ16" s="19">
        <f>MAX(Таблица1[[#This Row],[8,00]:[1024,00]])</f>
        <v>877.82</v>
      </c>
    </row>
    <row r="17" spans="1:43" x14ac:dyDescent="0.2">
      <c r="A17" s="10">
        <v>32</v>
      </c>
      <c r="B17" s="18">
        <v>2818.86</v>
      </c>
      <c r="C17" s="18">
        <v>2976.37</v>
      </c>
      <c r="D17" s="18">
        <v>3012.26</v>
      </c>
      <c r="E17" s="18">
        <v>3154.13</v>
      </c>
      <c r="F17" s="18">
        <v>3158.33</v>
      </c>
      <c r="G17" s="18">
        <v>3091.62</v>
      </c>
      <c r="H17" s="18">
        <v>3107.76</v>
      </c>
      <c r="I17" s="18">
        <v>3078.28</v>
      </c>
      <c r="J17" s="17">
        <f>MAX(Таблица28[[#This Row],[8]:[1024]])</f>
        <v>3158.33</v>
      </c>
      <c r="L17" s="10">
        <v>32</v>
      </c>
      <c r="M17" s="15">
        <v>8678.3799999999992</v>
      </c>
      <c r="N17" s="15">
        <v>10860.86</v>
      </c>
      <c r="O17" s="15">
        <v>7814.27</v>
      </c>
      <c r="P17" s="15">
        <v>6684.88</v>
      </c>
      <c r="Q17" s="15">
        <v>6017.91</v>
      </c>
      <c r="R17" s="15">
        <v>6025.44</v>
      </c>
      <c r="S17" s="15">
        <v>5888.97</v>
      </c>
      <c r="T17" s="15">
        <v>5731.92</v>
      </c>
      <c r="U17" s="15">
        <f>MAX(Таблица49[[#This Row],[8]:[1024]])</f>
        <v>10860.86</v>
      </c>
      <c r="W17" s="10">
        <v>32</v>
      </c>
      <c r="X17" s="15">
        <v>2086.58</v>
      </c>
      <c r="Y17" s="15">
        <v>1971.62</v>
      </c>
      <c r="Z17" s="15">
        <v>1785.49</v>
      </c>
      <c r="AA17" s="15">
        <v>1773.54</v>
      </c>
      <c r="AB17" s="15">
        <v>1796.52</v>
      </c>
      <c r="AC17" s="15">
        <v>1886.55</v>
      </c>
      <c r="AD17" s="15">
        <v>1859.42</v>
      </c>
      <c r="AE17" s="15">
        <v>1829.17</v>
      </c>
      <c r="AF17" s="14">
        <f>MAX(Таблица510[[#This Row],[8]:[1024]])</f>
        <v>2086.58</v>
      </c>
      <c r="AH17" s="22">
        <v>32</v>
      </c>
      <c r="AI17" s="20">
        <v>1847.45</v>
      </c>
      <c r="AJ17" s="20">
        <v>1855.72</v>
      </c>
      <c r="AK17" s="20">
        <v>1719.76</v>
      </c>
      <c r="AL17" s="20">
        <v>1591.46</v>
      </c>
      <c r="AM17" s="20">
        <v>1547.28</v>
      </c>
      <c r="AN17" s="20">
        <v>1669.36</v>
      </c>
      <c r="AO17" s="20">
        <v>1656.04</v>
      </c>
      <c r="AP17" s="20">
        <v>1618.26</v>
      </c>
      <c r="AQ17" s="19">
        <f>MAX(Таблица1[[#This Row],[8,00]:[1024,00]])</f>
        <v>1855.72</v>
      </c>
    </row>
    <row r="18" spans="1:43" x14ac:dyDescent="0.2">
      <c r="A18" s="10">
        <v>64</v>
      </c>
      <c r="B18" s="18">
        <v>5561.89</v>
      </c>
      <c r="C18" s="18">
        <v>5876.24</v>
      </c>
      <c r="D18" s="18">
        <v>5981.3</v>
      </c>
      <c r="E18" s="18">
        <v>6215.79</v>
      </c>
      <c r="F18" s="18">
        <v>6225.64</v>
      </c>
      <c r="G18" s="18">
        <v>6099</v>
      </c>
      <c r="H18" s="18">
        <v>6118.65</v>
      </c>
      <c r="I18" s="18">
        <v>6087.2</v>
      </c>
      <c r="J18" s="17">
        <f>MAX(Таблица28[[#This Row],[8]:[1024]])</f>
        <v>6225.64</v>
      </c>
      <c r="L18" s="10">
        <v>64</v>
      </c>
      <c r="M18" s="15">
        <v>12266.66</v>
      </c>
      <c r="N18" s="15">
        <v>15689.09</v>
      </c>
      <c r="O18" s="15">
        <v>14240.36</v>
      </c>
      <c r="P18" s="15">
        <v>11764.76</v>
      </c>
      <c r="Q18" s="15">
        <v>9533</v>
      </c>
      <c r="R18" s="15">
        <v>9491.2099999999991</v>
      </c>
      <c r="S18" s="15">
        <v>9307.0400000000009</v>
      </c>
      <c r="T18" s="15">
        <v>9085.83</v>
      </c>
      <c r="U18" s="15">
        <f>MAX(Таблица49[[#This Row],[8]:[1024]])</f>
        <v>15689.09</v>
      </c>
      <c r="W18" s="10">
        <v>64</v>
      </c>
      <c r="X18" s="15">
        <v>3971.17</v>
      </c>
      <c r="Y18" s="15">
        <v>4076.01</v>
      </c>
      <c r="Z18" s="15">
        <v>4117.6899999999996</v>
      </c>
      <c r="AA18" s="15">
        <v>3763.69</v>
      </c>
      <c r="AB18" s="15">
        <v>3470.73</v>
      </c>
      <c r="AC18" s="15">
        <v>3743.73</v>
      </c>
      <c r="AD18" s="15">
        <v>3715.72</v>
      </c>
      <c r="AE18" s="15">
        <v>3663.94</v>
      </c>
      <c r="AF18" s="14">
        <f>MAX(Таблица510[[#This Row],[8]:[1024]])</f>
        <v>4117.6899999999996</v>
      </c>
      <c r="AH18" s="22">
        <v>64</v>
      </c>
      <c r="AI18" s="20">
        <v>3360.11</v>
      </c>
      <c r="AJ18" s="20">
        <v>3683.25</v>
      </c>
      <c r="AK18" s="20">
        <v>3753.23</v>
      </c>
      <c r="AL18" s="20">
        <v>3763.41</v>
      </c>
      <c r="AM18" s="20">
        <v>3283.46</v>
      </c>
      <c r="AN18" s="20">
        <v>3360.68</v>
      </c>
      <c r="AO18" s="20">
        <v>3353.38</v>
      </c>
      <c r="AP18" s="20">
        <v>3329.19</v>
      </c>
      <c r="AQ18" s="19">
        <f>MAX(Таблица1[[#This Row],[8,00]:[1024,00]])</f>
        <v>3763.41</v>
      </c>
    </row>
    <row r="19" spans="1:43" x14ac:dyDescent="0.2">
      <c r="A19" s="10">
        <v>128</v>
      </c>
      <c r="B19" s="18">
        <v>10210.66</v>
      </c>
      <c r="C19" s="18">
        <v>10840.97</v>
      </c>
      <c r="D19" s="18">
        <v>10759.84</v>
      </c>
      <c r="E19" s="18">
        <v>10927.94</v>
      </c>
      <c r="F19" s="18">
        <v>10935.97</v>
      </c>
      <c r="G19" s="18">
        <v>10802.32</v>
      </c>
      <c r="H19" s="18">
        <v>10732.13</v>
      </c>
      <c r="I19" s="18">
        <v>10731.12</v>
      </c>
      <c r="J19" s="17">
        <f>MAX(Таблица28[[#This Row],[8]:[1024]])</f>
        <v>10935.97</v>
      </c>
      <c r="L19" s="10">
        <v>128</v>
      </c>
      <c r="M19" s="15">
        <v>19460.78</v>
      </c>
      <c r="N19" s="15">
        <v>24122.51</v>
      </c>
      <c r="O19" s="15">
        <v>17675.75</v>
      </c>
      <c r="P19" s="15">
        <v>13276.17</v>
      </c>
      <c r="Q19" s="15">
        <v>11514.71</v>
      </c>
      <c r="R19" s="15">
        <v>10779.88</v>
      </c>
      <c r="S19" s="15">
        <v>10626.41</v>
      </c>
      <c r="T19" s="15">
        <v>10507.08</v>
      </c>
      <c r="U19" s="15">
        <f>MAX(Таблица49[[#This Row],[8]:[1024]])</f>
        <v>24122.51</v>
      </c>
      <c r="W19" s="10">
        <v>128</v>
      </c>
      <c r="X19" s="15">
        <v>6327.7</v>
      </c>
      <c r="Y19" s="15">
        <v>6860.71</v>
      </c>
      <c r="Z19" s="15">
        <v>7433.6</v>
      </c>
      <c r="AA19" s="15">
        <v>7261.77</v>
      </c>
      <c r="AB19" s="15">
        <v>6782.14</v>
      </c>
      <c r="AC19" s="15">
        <v>6700.14</v>
      </c>
      <c r="AD19" s="15">
        <v>6728.6</v>
      </c>
      <c r="AE19" s="15">
        <v>6682.85</v>
      </c>
      <c r="AF19" s="14">
        <f>MAX(Таблица510[[#This Row],[8]:[1024]])</f>
        <v>7433.6</v>
      </c>
      <c r="AH19" s="22">
        <v>128</v>
      </c>
      <c r="AI19" s="20">
        <v>5851.44</v>
      </c>
      <c r="AJ19" s="20">
        <v>5895.64</v>
      </c>
      <c r="AK19" s="20">
        <v>6343.02</v>
      </c>
      <c r="AL19" s="20">
        <v>6490.16</v>
      </c>
      <c r="AM19" s="20">
        <v>6391.37</v>
      </c>
      <c r="AN19" s="20">
        <v>6115.42</v>
      </c>
      <c r="AO19" s="20">
        <v>6081.94</v>
      </c>
      <c r="AP19" s="20">
        <v>6111.15</v>
      </c>
      <c r="AQ19" s="19">
        <f>MAX(Таблица1[[#This Row],[8,00]:[1024,00]])</f>
        <v>6490.16</v>
      </c>
    </row>
    <row r="20" spans="1:43" x14ac:dyDescent="0.2">
      <c r="A20" s="10">
        <v>256</v>
      </c>
      <c r="B20" s="18">
        <v>20125.47</v>
      </c>
      <c r="C20" s="18">
        <v>21557.07</v>
      </c>
      <c r="D20" s="18">
        <v>21601.73</v>
      </c>
      <c r="E20" s="18">
        <v>21448.2</v>
      </c>
      <c r="F20" s="18">
        <v>20969.650000000001</v>
      </c>
      <c r="G20" s="18">
        <v>20158.13</v>
      </c>
      <c r="H20" s="18">
        <v>19742.34</v>
      </c>
      <c r="I20" s="18">
        <v>19738.46</v>
      </c>
      <c r="J20" s="17">
        <f>MAX(Таблица28[[#This Row],[8]:[1024]])</f>
        <v>21601.73</v>
      </c>
      <c r="L20" s="10">
        <v>256</v>
      </c>
      <c r="M20" s="15">
        <v>24827.4</v>
      </c>
      <c r="N20" s="15">
        <v>33739.360000000001</v>
      </c>
      <c r="O20" s="15">
        <v>31700.55</v>
      </c>
      <c r="P20" s="15">
        <v>27217.94</v>
      </c>
      <c r="Q20" s="15">
        <v>23763.56</v>
      </c>
      <c r="R20" s="15">
        <v>20809.79</v>
      </c>
      <c r="S20" s="15">
        <v>20658.28</v>
      </c>
      <c r="T20" s="15">
        <v>20493.78</v>
      </c>
      <c r="U20" s="15">
        <f>MAX(Таблица49[[#This Row],[8]:[1024]])</f>
        <v>33739.360000000001</v>
      </c>
      <c r="W20" s="10">
        <v>256</v>
      </c>
      <c r="X20" s="15">
        <v>12579.95</v>
      </c>
      <c r="Y20" s="15">
        <v>12617.68</v>
      </c>
      <c r="Z20" s="15">
        <v>12997.91</v>
      </c>
      <c r="AA20" s="15">
        <v>13587.79</v>
      </c>
      <c r="AB20" s="15">
        <v>13950.54</v>
      </c>
      <c r="AC20" s="15">
        <v>12999.59</v>
      </c>
      <c r="AD20" s="15">
        <v>12855.93</v>
      </c>
      <c r="AE20" s="15">
        <v>12889.68</v>
      </c>
      <c r="AF20" s="14">
        <f>MAX(Таблица510[[#This Row],[8]:[1024]])</f>
        <v>13950.54</v>
      </c>
      <c r="AH20" s="22">
        <v>256</v>
      </c>
      <c r="AI20" s="20">
        <v>12581</v>
      </c>
      <c r="AJ20" s="20">
        <v>12017.49</v>
      </c>
      <c r="AK20" s="20">
        <v>12032.17</v>
      </c>
      <c r="AL20" s="20">
        <v>11694.12</v>
      </c>
      <c r="AM20" s="20">
        <v>12388.5</v>
      </c>
      <c r="AN20" s="20">
        <v>12072.74</v>
      </c>
      <c r="AO20" s="20">
        <v>11862.99</v>
      </c>
      <c r="AP20" s="20">
        <v>11780.38</v>
      </c>
      <c r="AQ20" s="19">
        <f>MAX(Таблица1[[#This Row],[8,00]:[1024,00]])</f>
        <v>12581</v>
      </c>
    </row>
    <row r="21" spans="1:43" x14ac:dyDescent="0.2">
      <c r="A21" s="10">
        <v>512</v>
      </c>
      <c r="B21" s="18">
        <v>38209.21</v>
      </c>
      <c r="C21" s="18">
        <v>42059.5</v>
      </c>
      <c r="D21" s="18">
        <v>40414.089999999997</v>
      </c>
      <c r="E21" s="18">
        <v>40772.53</v>
      </c>
      <c r="F21" s="18">
        <v>40247.870000000003</v>
      </c>
      <c r="G21" s="18">
        <v>38919.5</v>
      </c>
      <c r="H21" s="18">
        <v>37383.81</v>
      </c>
      <c r="I21" s="18">
        <v>37004.089999999997</v>
      </c>
      <c r="J21" s="17">
        <f>MAX(Таблица28[[#This Row],[8]:[1024]])</f>
        <v>42059.5</v>
      </c>
      <c r="L21" s="10">
        <v>512</v>
      </c>
      <c r="M21" s="15">
        <v>40842.6</v>
      </c>
      <c r="N21" s="15">
        <v>54139.27</v>
      </c>
      <c r="O21" s="15">
        <v>54211.27</v>
      </c>
      <c r="P21" s="15">
        <v>45283.79</v>
      </c>
      <c r="Q21" s="15">
        <v>38109.089999999997</v>
      </c>
      <c r="R21" s="15">
        <v>32119.42</v>
      </c>
      <c r="S21" s="15">
        <v>31433.38</v>
      </c>
      <c r="T21" s="15">
        <v>30984.06</v>
      </c>
      <c r="U21" s="15">
        <f>MAX(Таблица49[[#This Row],[8]:[1024]])</f>
        <v>54211.27</v>
      </c>
      <c r="W21" s="10">
        <v>512</v>
      </c>
      <c r="X21" s="15">
        <v>24744.23</v>
      </c>
      <c r="Y21" s="15">
        <v>24025.97</v>
      </c>
      <c r="Z21" s="15">
        <v>23738.7</v>
      </c>
      <c r="AA21" s="15">
        <v>23587.759999999998</v>
      </c>
      <c r="AB21" s="15">
        <v>24060.28</v>
      </c>
      <c r="AC21" s="15">
        <v>23541.87</v>
      </c>
      <c r="AD21" s="15">
        <v>23164.1</v>
      </c>
      <c r="AE21" s="15">
        <v>23030.3</v>
      </c>
      <c r="AF21" s="14">
        <f>MAX(Таблица510[[#This Row],[8]:[1024]])</f>
        <v>24744.23</v>
      </c>
      <c r="AH21" s="22">
        <v>512</v>
      </c>
      <c r="AI21" s="20">
        <v>23263.65</v>
      </c>
      <c r="AJ21" s="20">
        <v>23501.42</v>
      </c>
      <c r="AK21" s="20">
        <v>23119.67</v>
      </c>
      <c r="AL21" s="20">
        <v>22738.11</v>
      </c>
      <c r="AM21" s="20">
        <v>22249.759999999998</v>
      </c>
      <c r="AN21" s="20">
        <v>21789.96</v>
      </c>
      <c r="AO21" s="20">
        <v>21512.22</v>
      </c>
      <c r="AP21" s="20">
        <v>21325.16</v>
      </c>
      <c r="AQ21" s="19">
        <f>MAX(Таблица1[[#This Row],[8,00]:[1024,00]])</f>
        <v>23501.42</v>
      </c>
    </row>
    <row r="22" spans="1:43" x14ac:dyDescent="0.2">
      <c r="A22" s="10">
        <v>1024</v>
      </c>
      <c r="B22" s="18">
        <v>54869.09</v>
      </c>
      <c r="C22" s="18">
        <v>61284.61</v>
      </c>
      <c r="D22" s="18">
        <v>58423.37</v>
      </c>
      <c r="E22" s="18">
        <v>59338.91</v>
      </c>
      <c r="F22" s="18">
        <v>59520.02</v>
      </c>
      <c r="G22" s="18">
        <v>59376.65</v>
      </c>
      <c r="H22" s="18">
        <v>58164.08</v>
      </c>
      <c r="I22" s="18">
        <v>56781.13</v>
      </c>
      <c r="J22" s="17">
        <f>MAX(Таблица28[[#This Row],[8]:[1024]])</f>
        <v>61284.61</v>
      </c>
      <c r="L22" s="10">
        <v>1024</v>
      </c>
      <c r="M22" s="15">
        <v>63163.94</v>
      </c>
      <c r="N22" s="15">
        <v>85082.39</v>
      </c>
      <c r="O22" s="15">
        <v>87838.41</v>
      </c>
      <c r="P22" s="15">
        <v>74347.81</v>
      </c>
      <c r="Q22" s="15">
        <v>65994.95</v>
      </c>
      <c r="R22" s="15">
        <v>56302.9</v>
      </c>
      <c r="S22" s="15">
        <v>56290.93</v>
      </c>
      <c r="T22" s="15">
        <v>55849.99</v>
      </c>
      <c r="U22" s="15">
        <f>MAX(Таблица49[[#This Row],[8]:[1024]])</f>
        <v>87838.41</v>
      </c>
      <c r="W22" s="10">
        <v>1024</v>
      </c>
      <c r="X22" s="15">
        <v>45808.34</v>
      </c>
      <c r="Y22" s="15">
        <v>47966.82</v>
      </c>
      <c r="Z22" s="15">
        <v>48106.59</v>
      </c>
      <c r="AA22" s="15">
        <v>46663.24</v>
      </c>
      <c r="AB22" s="15">
        <v>46112.25</v>
      </c>
      <c r="AC22" s="15">
        <v>45000.06</v>
      </c>
      <c r="AD22" s="15">
        <v>44421.33</v>
      </c>
      <c r="AE22" s="15">
        <v>44197.57</v>
      </c>
      <c r="AF22" s="14">
        <f>MAX(Таблица510[[#This Row],[8]:[1024]])</f>
        <v>48106.59</v>
      </c>
      <c r="AH22" s="22">
        <v>1024</v>
      </c>
      <c r="AI22" s="20">
        <v>41299.57</v>
      </c>
      <c r="AJ22" s="20">
        <v>42837.74</v>
      </c>
      <c r="AK22" s="20">
        <v>42608.71</v>
      </c>
      <c r="AL22" s="20">
        <v>41244.67</v>
      </c>
      <c r="AM22" s="20">
        <v>41325.360000000001</v>
      </c>
      <c r="AN22" s="20">
        <v>39505.56</v>
      </c>
      <c r="AO22" s="20">
        <v>38740.660000000003</v>
      </c>
      <c r="AP22" s="20">
        <v>38635.29</v>
      </c>
      <c r="AQ22" s="19">
        <f>MAX(Таблица1[[#This Row],[8,00]:[1024,00]])</f>
        <v>42837.74</v>
      </c>
    </row>
    <row r="23" spans="1:43" x14ac:dyDescent="0.2">
      <c r="A23" s="10">
        <v>2048</v>
      </c>
      <c r="B23" s="18">
        <v>52444.13</v>
      </c>
      <c r="C23" s="18">
        <v>55422.8</v>
      </c>
      <c r="D23" s="18">
        <v>55920.84</v>
      </c>
      <c r="E23" s="18">
        <v>55603.37</v>
      </c>
      <c r="F23" s="18">
        <v>55092.76</v>
      </c>
      <c r="G23" s="18">
        <v>55337.7</v>
      </c>
      <c r="H23" s="18">
        <v>54842.52</v>
      </c>
      <c r="I23" s="18">
        <v>54400.66</v>
      </c>
      <c r="J23" s="17">
        <f>MAX(Таблица28[[#This Row],[8]:[1024]])</f>
        <v>55920.84</v>
      </c>
      <c r="L23" s="10">
        <v>2048</v>
      </c>
      <c r="M23" s="15">
        <v>41837.599999999999</v>
      </c>
      <c r="N23" s="15">
        <v>43171.83</v>
      </c>
      <c r="O23" s="15">
        <v>49686.73</v>
      </c>
      <c r="P23" s="15">
        <v>57645.31</v>
      </c>
      <c r="Q23" s="15">
        <v>59534.080000000002</v>
      </c>
      <c r="R23" s="15">
        <v>60837.07</v>
      </c>
      <c r="S23" s="15">
        <v>61607.98</v>
      </c>
      <c r="T23" s="15">
        <v>62326.74</v>
      </c>
      <c r="U23" s="15">
        <f>MAX(Таблица49[[#This Row],[8]:[1024]])</f>
        <v>62326.74</v>
      </c>
      <c r="W23" s="10">
        <v>2048</v>
      </c>
      <c r="X23" s="15">
        <v>72262.070000000007</v>
      </c>
      <c r="Y23" s="15">
        <v>75366.009999999995</v>
      </c>
      <c r="Z23" s="15">
        <v>72429.11</v>
      </c>
      <c r="AA23" s="15">
        <v>67454.92</v>
      </c>
      <c r="AB23" s="15">
        <v>64785.27</v>
      </c>
      <c r="AC23" s="15">
        <v>63477.68</v>
      </c>
      <c r="AD23" s="15">
        <v>62798.64</v>
      </c>
      <c r="AE23" s="15">
        <v>62288.27</v>
      </c>
      <c r="AF23" s="14">
        <f>MAX(Таблица510[[#This Row],[8]:[1024]])</f>
        <v>75366.009999999995</v>
      </c>
      <c r="AH23" s="22">
        <v>2048</v>
      </c>
      <c r="AI23" s="20">
        <v>62894.62</v>
      </c>
      <c r="AJ23" s="20">
        <v>65229.98</v>
      </c>
      <c r="AK23" s="20">
        <v>60660.51</v>
      </c>
      <c r="AL23" s="20">
        <v>54989.56</v>
      </c>
      <c r="AM23" s="20">
        <v>53760.65</v>
      </c>
      <c r="AN23" s="20">
        <v>55016.12</v>
      </c>
      <c r="AO23" s="20">
        <v>54700.23</v>
      </c>
      <c r="AP23" s="20">
        <v>53927.31</v>
      </c>
      <c r="AQ23" s="19">
        <f>MAX(Таблица1[[#This Row],[8,00]:[1024,00]])</f>
        <v>65229.98</v>
      </c>
    </row>
    <row r="24" spans="1:43" x14ac:dyDescent="0.2">
      <c r="A24" s="10">
        <v>4096</v>
      </c>
      <c r="B24" s="18">
        <v>80857.2</v>
      </c>
      <c r="C24" s="18">
        <v>83624.52</v>
      </c>
      <c r="D24" s="18">
        <v>82452.41</v>
      </c>
      <c r="E24" s="18">
        <v>81806.13</v>
      </c>
      <c r="F24" s="18">
        <v>81678.92</v>
      </c>
      <c r="G24" s="18">
        <v>81372.509999999995</v>
      </c>
      <c r="H24" s="18">
        <v>81152.56</v>
      </c>
      <c r="I24" s="18">
        <v>80930.84</v>
      </c>
      <c r="J24" s="17">
        <f>MAX(Таблица28[[#This Row],[8]:[1024]])</f>
        <v>83624.52</v>
      </c>
      <c r="L24" s="10">
        <v>4096</v>
      </c>
      <c r="M24" s="15">
        <v>64054.35</v>
      </c>
      <c r="N24" s="15">
        <v>65727.34</v>
      </c>
      <c r="O24" s="15">
        <v>73453.02</v>
      </c>
      <c r="P24" s="15">
        <v>79667.039999999994</v>
      </c>
      <c r="Q24" s="15">
        <v>79967.42</v>
      </c>
      <c r="R24" s="15">
        <v>80051.759999999995</v>
      </c>
      <c r="S24" s="15">
        <v>80534.33</v>
      </c>
      <c r="T24" s="15">
        <v>80697.679999999993</v>
      </c>
      <c r="U24" s="15">
        <f>MAX(Таблица49[[#This Row],[8]:[1024]])</f>
        <v>80697.679999999993</v>
      </c>
      <c r="W24" s="10">
        <v>4096</v>
      </c>
      <c r="X24" s="15">
        <v>81711.679999999993</v>
      </c>
      <c r="Y24" s="15">
        <v>79695.42</v>
      </c>
      <c r="Z24" s="15">
        <v>78611.66</v>
      </c>
      <c r="AA24" s="15">
        <v>75615.56</v>
      </c>
      <c r="AB24" s="15">
        <v>74926.58</v>
      </c>
      <c r="AC24" s="15">
        <v>74537.929999999993</v>
      </c>
      <c r="AD24" s="15">
        <v>74162.25</v>
      </c>
      <c r="AE24" s="15">
        <v>74089.100000000006</v>
      </c>
      <c r="AF24" s="14">
        <f>MAX(Таблица510[[#This Row],[8]:[1024]])</f>
        <v>81711.679999999993</v>
      </c>
      <c r="AH24" s="22">
        <v>4096</v>
      </c>
      <c r="AI24" s="20">
        <v>75643.23</v>
      </c>
      <c r="AJ24" s="20">
        <v>73008.45</v>
      </c>
      <c r="AK24" s="20">
        <v>71398.94</v>
      </c>
      <c r="AL24" s="20">
        <v>69580.600000000006</v>
      </c>
      <c r="AM24" s="20">
        <v>68429.23</v>
      </c>
      <c r="AN24" s="20">
        <v>68067.56</v>
      </c>
      <c r="AO24" s="20">
        <v>68013.17</v>
      </c>
      <c r="AP24" s="20">
        <v>67782.22</v>
      </c>
      <c r="AQ24" s="19">
        <f>MAX(Таблица1[[#This Row],[8,00]:[1024,00]])</f>
        <v>75643.23</v>
      </c>
    </row>
    <row r="25" spans="1:43" x14ac:dyDescent="0.2">
      <c r="A25" s="10">
        <v>8192</v>
      </c>
      <c r="B25" s="18">
        <v>109568.49</v>
      </c>
      <c r="C25" s="18">
        <v>108354.47</v>
      </c>
      <c r="D25" s="18">
        <v>107121.09</v>
      </c>
      <c r="E25" s="18">
        <v>106525.33</v>
      </c>
      <c r="F25" s="18">
        <v>106153.79</v>
      </c>
      <c r="G25" s="18">
        <v>106163.72</v>
      </c>
      <c r="H25" s="18">
        <v>106135.69</v>
      </c>
      <c r="I25" s="18">
        <v>106055.25</v>
      </c>
      <c r="J25" s="17">
        <f>MAX(Таблица28[[#This Row],[8]:[1024]])</f>
        <v>109568.49</v>
      </c>
      <c r="L25" s="10">
        <v>8192</v>
      </c>
      <c r="M25" s="15">
        <v>88097.46</v>
      </c>
      <c r="N25" s="15">
        <v>87304.08</v>
      </c>
      <c r="O25" s="15">
        <v>94883.520000000004</v>
      </c>
      <c r="P25" s="15">
        <v>100338.13</v>
      </c>
      <c r="Q25" s="15">
        <v>100706.17</v>
      </c>
      <c r="R25" s="15">
        <v>100909.18</v>
      </c>
      <c r="S25" s="15">
        <v>100886.17</v>
      </c>
      <c r="T25" s="15">
        <v>100940.87</v>
      </c>
      <c r="U25" s="15">
        <f>MAX(Таблица49[[#This Row],[8]:[1024]])</f>
        <v>100940.87</v>
      </c>
      <c r="W25" s="10">
        <v>8192</v>
      </c>
      <c r="X25" s="15">
        <v>90896.81</v>
      </c>
      <c r="Y25" s="15">
        <v>91337.59</v>
      </c>
      <c r="Z25" s="15">
        <v>88173.5</v>
      </c>
      <c r="AA25" s="15">
        <v>86501.759999999995</v>
      </c>
      <c r="AB25" s="15">
        <v>85571.64</v>
      </c>
      <c r="AC25" s="15">
        <v>85178.05</v>
      </c>
      <c r="AD25" s="15">
        <v>84909.21</v>
      </c>
      <c r="AE25" s="15">
        <v>84972.78</v>
      </c>
      <c r="AF25" s="14">
        <f>MAX(Таблица510[[#This Row],[8]:[1024]])</f>
        <v>91337.59</v>
      </c>
      <c r="AH25" s="22">
        <v>8192</v>
      </c>
      <c r="AI25" s="20">
        <v>80977</v>
      </c>
      <c r="AJ25" s="20">
        <v>81463.42</v>
      </c>
      <c r="AK25" s="20">
        <v>79183.509999999995</v>
      </c>
      <c r="AL25" s="20">
        <v>77314.8</v>
      </c>
      <c r="AM25" s="20">
        <v>76808.7</v>
      </c>
      <c r="AN25" s="20">
        <v>76799.7</v>
      </c>
      <c r="AO25" s="20">
        <v>76679.740000000005</v>
      </c>
      <c r="AP25" s="20">
        <v>76625.7</v>
      </c>
      <c r="AQ25" s="19">
        <f>MAX(Таблица1[[#This Row],[8,00]:[1024,00]])</f>
        <v>81463.42</v>
      </c>
    </row>
    <row r="26" spans="1:43" x14ac:dyDescent="0.2">
      <c r="A26" s="10">
        <v>16384</v>
      </c>
      <c r="B26" s="18">
        <v>130923.46</v>
      </c>
      <c r="C26" s="18">
        <v>130026.46</v>
      </c>
      <c r="D26" s="18">
        <v>129261.11</v>
      </c>
      <c r="E26" s="18">
        <v>128811.17</v>
      </c>
      <c r="F26" s="18">
        <v>128861.77</v>
      </c>
      <c r="G26" s="18">
        <v>128599.95</v>
      </c>
      <c r="H26" s="18">
        <v>128558.07</v>
      </c>
      <c r="I26" s="18">
        <v>128453.51</v>
      </c>
      <c r="J26" s="17">
        <f>MAX(Таблица28[[#This Row],[8]:[1024]])</f>
        <v>130923.46</v>
      </c>
      <c r="L26" s="10">
        <v>16384</v>
      </c>
      <c r="M26" s="15">
        <v>135471.1</v>
      </c>
      <c r="N26" s="15">
        <v>137771.65</v>
      </c>
      <c r="O26" s="15">
        <v>136725.4</v>
      </c>
      <c r="P26" s="15">
        <v>135436.31</v>
      </c>
      <c r="Q26" s="15">
        <v>134375.26</v>
      </c>
      <c r="R26" s="15">
        <v>134141.53</v>
      </c>
      <c r="S26" s="15">
        <v>134668.49</v>
      </c>
      <c r="T26" s="15">
        <v>134239.74</v>
      </c>
      <c r="U26" s="15">
        <f>MAX(Таблица49[[#This Row],[8]:[1024]])</f>
        <v>137771.65</v>
      </c>
      <c r="W26" s="10">
        <v>16384</v>
      </c>
      <c r="X26" s="15">
        <v>101454.84</v>
      </c>
      <c r="Y26" s="15">
        <v>98082.6</v>
      </c>
      <c r="Z26" s="15">
        <v>95078.5</v>
      </c>
      <c r="AA26" s="15">
        <v>93348.25</v>
      </c>
      <c r="AB26" s="15">
        <v>92497.54</v>
      </c>
      <c r="AC26" s="15">
        <v>92490.42</v>
      </c>
      <c r="AD26" s="15">
        <v>91928.16</v>
      </c>
      <c r="AE26" s="15">
        <v>91863.14</v>
      </c>
      <c r="AF26" s="14">
        <f>MAX(Таблица510[[#This Row],[8]:[1024]])</f>
        <v>101454.84</v>
      </c>
      <c r="AH26" s="22">
        <v>16384</v>
      </c>
      <c r="AI26" s="20">
        <v>84650.240000000005</v>
      </c>
      <c r="AJ26" s="20">
        <v>84205.72</v>
      </c>
      <c r="AK26" s="20">
        <v>83694.09</v>
      </c>
      <c r="AL26" s="20">
        <v>83084.78</v>
      </c>
      <c r="AM26" s="20">
        <v>81822.710000000006</v>
      </c>
      <c r="AN26" s="20">
        <v>81248.83</v>
      </c>
      <c r="AO26" s="20">
        <v>81011.37</v>
      </c>
      <c r="AP26" s="20">
        <v>81226.720000000001</v>
      </c>
      <c r="AQ26" s="19">
        <f>MAX(Таблица1[[#This Row],[8,00]:[1024,00]])</f>
        <v>84650.240000000005</v>
      </c>
    </row>
    <row r="27" spans="1:43" x14ac:dyDescent="0.2">
      <c r="A27" s="10">
        <v>32768</v>
      </c>
      <c r="B27" s="18">
        <v>158994.79999999999</v>
      </c>
      <c r="C27" s="18">
        <v>159225.29</v>
      </c>
      <c r="D27" s="18">
        <v>159277.04</v>
      </c>
      <c r="E27" s="18">
        <v>159089.68</v>
      </c>
      <c r="F27" s="18">
        <v>159110.35999999999</v>
      </c>
      <c r="G27" s="18">
        <v>159082.43</v>
      </c>
      <c r="H27" s="18">
        <v>159067.79</v>
      </c>
      <c r="I27" s="18">
        <v>158858.26</v>
      </c>
      <c r="J27" s="17">
        <f>MAX(Таблица28[[#This Row],[8]:[1024]])</f>
        <v>159277.04</v>
      </c>
      <c r="L27" s="10">
        <v>32768</v>
      </c>
      <c r="M27" s="15">
        <v>151754.69</v>
      </c>
      <c r="N27" s="15">
        <v>153073.60999999999</v>
      </c>
      <c r="O27" s="15">
        <v>153024.65</v>
      </c>
      <c r="P27" s="15">
        <v>151718.32</v>
      </c>
      <c r="Q27" s="15">
        <v>151278.91</v>
      </c>
      <c r="R27" s="15">
        <v>151262.18</v>
      </c>
      <c r="S27" s="15">
        <v>151267.97</v>
      </c>
      <c r="T27" s="15">
        <v>151439.79999999999</v>
      </c>
      <c r="U27" s="15">
        <f>MAX(Таблица49[[#This Row],[8]:[1024]])</f>
        <v>153073.60999999999</v>
      </c>
      <c r="W27" s="10">
        <v>32768</v>
      </c>
      <c r="X27" s="15">
        <v>101879.78</v>
      </c>
      <c r="Y27" s="15">
        <v>98067.38</v>
      </c>
      <c r="Z27" s="15">
        <v>97085.98</v>
      </c>
      <c r="AA27" s="15">
        <v>96821.21</v>
      </c>
      <c r="AB27" s="15">
        <v>95857.5</v>
      </c>
      <c r="AC27" s="15">
        <v>95409.44</v>
      </c>
      <c r="AD27" s="15">
        <v>94999.54</v>
      </c>
      <c r="AE27" s="15">
        <v>94783.4</v>
      </c>
      <c r="AF27" s="14">
        <f>MAX(Таблица510[[#This Row],[8]:[1024]])</f>
        <v>101879.78</v>
      </c>
      <c r="AH27" s="22">
        <v>32768</v>
      </c>
      <c r="AI27" s="20">
        <v>82271.210000000006</v>
      </c>
      <c r="AJ27" s="20">
        <v>82720.399999999994</v>
      </c>
      <c r="AK27" s="20">
        <v>80826.13</v>
      </c>
      <c r="AL27" s="20">
        <v>81417.47</v>
      </c>
      <c r="AM27" s="20">
        <v>81146.58</v>
      </c>
      <c r="AN27" s="20">
        <v>80748.25</v>
      </c>
      <c r="AO27" s="20">
        <v>80783.83</v>
      </c>
      <c r="AP27" s="20">
        <v>80654.75</v>
      </c>
      <c r="AQ27" s="19">
        <f>MAX(Таблица1[[#This Row],[8,00]:[1024,00]])</f>
        <v>82720.399999999994</v>
      </c>
    </row>
    <row r="28" spans="1:43" x14ac:dyDescent="0.2">
      <c r="A28" s="10">
        <v>65536</v>
      </c>
      <c r="B28" s="18">
        <v>166588.97</v>
      </c>
      <c r="C28" s="18">
        <v>166048.76</v>
      </c>
      <c r="D28" s="18">
        <v>166031.76</v>
      </c>
      <c r="E28" s="18">
        <v>166016.04999999999</v>
      </c>
      <c r="F28" s="18">
        <v>166060.26</v>
      </c>
      <c r="G28" s="18">
        <v>165982.71</v>
      </c>
      <c r="H28" s="18">
        <v>166094.67000000001</v>
      </c>
      <c r="I28" s="18">
        <v>166290.56</v>
      </c>
      <c r="J28" s="17">
        <f>MAX(Таблица28[[#This Row],[8]:[1024]])</f>
        <v>166588.97</v>
      </c>
      <c r="L28" s="10">
        <v>65536</v>
      </c>
      <c r="M28" s="15">
        <v>160797.72</v>
      </c>
      <c r="N28" s="15">
        <v>161887.6</v>
      </c>
      <c r="O28" s="15">
        <v>161778.96</v>
      </c>
      <c r="P28" s="15">
        <v>161185.23000000001</v>
      </c>
      <c r="Q28" s="15">
        <v>161188.17000000001</v>
      </c>
      <c r="R28" s="15">
        <v>161157.93</v>
      </c>
      <c r="S28" s="15">
        <v>160940.48000000001</v>
      </c>
      <c r="T28" s="15">
        <v>160505.48000000001</v>
      </c>
      <c r="U28" s="15">
        <f>MAX(Таблица49[[#This Row],[8]:[1024]])</f>
        <v>161887.6</v>
      </c>
      <c r="W28" s="10">
        <v>65536</v>
      </c>
      <c r="X28" s="15">
        <v>98748.479999999996</v>
      </c>
      <c r="Y28" s="15">
        <v>98008.960000000006</v>
      </c>
      <c r="Z28" s="15">
        <v>97557.13</v>
      </c>
      <c r="AA28" s="15">
        <v>97119.77</v>
      </c>
      <c r="AB28" s="15">
        <v>96382.86</v>
      </c>
      <c r="AC28" s="15">
        <v>95948.63</v>
      </c>
      <c r="AD28" s="15">
        <v>95832.45</v>
      </c>
      <c r="AE28" s="15">
        <v>95564.32</v>
      </c>
      <c r="AF28" s="14">
        <f>MAX(Таблица510[[#This Row],[8]:[1024]])</f>
        <v>98748.479999999996</v>
      </c>
      <c r="AH28" s="22">
        <v>65536</v>
      </c>
      <c r="AI28" s="20">
        <v>80863.22</v>
      </c>
      <c r="AJ28" s="20">
        <v>80623.570000000007</v>
      </c>
      <c r="AK28" s="20">
        <v>80780.070000000007</v>
      </c>
      <c r="AL28" s="20">
        <v>80733.27</v>
      </c>
      <c r="AM28" s="20">
        <v>80524.3</v>
      </c>
      <c r="AN28" s="20">
        <v>80302.539999999994</v>
      </c>
      <c r="AO28" s="20">
        <v>80266.33</v>
      </c>
      <c r="AP28" s="20">
        <v>80343.61</v>
      </c>
      <c r="AQ28" s="19">
        <f>MAX(Таблица1[[#This Row],[8,00]:[1024,00]])</f>
        <v>80863.22</v>
      </c>
    </row>
    <row r="29" spans="1:43" x14ac:dyDescent="0.2">
      <c r="A29" s="10">
        <v>131072</v>
      </c>
      <c r="B29" s="18">
        <v>171361.92000000001</v>
      </c>
      <c r="C29" s="18">
        <v>171250.73</v>
      </c>
      <c r="D29" s="18">
        <v>171386.14</v>
      </c>
      <c r="E29" s="18">
        <v>171204.65</v>
      </c>
      <c r="F29" s="18">
        <v>171052.15</v>
      </c>
      <c r="G29" s="18">
        <v>171296.24</v>
      </c>
      <c r="H29" s="18">
        <v>171144.49</v>
      </c>
      <c r="I29" s="18">
        <v>171093.05</v>
      </c>
      <c r="J29" s="17">
        <f>MAX(Таблица28[[#This Row],[8]:[1024]])</f>
        <v>171386.14</v>
      </c>
      <c r="L29" s="10">
        <v>131072</v>
      </c>
      <c r="M29" s="15">
        <v>167626.51999999999</v>
      </c>
      <c r="N29" s="15">
        <v>168252.1</v>
      </c>
      <c r="O29" s="15">
        <v>168191.07</v>
      </c>
      <c r="P29" s="15">
        <v>167938.22</v>
      </c>
      <c r="Q29" s="15">
        <v>167970.17</v>
      </c>
      <c r="R29" s="15">
        <v>167994.2</v>
      </c>
      <c r="S29" s="15">
        <v>168000.11</v>
      </c>
      <c r="T29" s="15">
        <v>167628.22</v>
      </c>
      <c r="U29" s="15">
        <f>MAX(Таблица49[[#This Row],[8]:[1024]])</f>
        <v>168252.1</v>
      </c>
      <c r="W29" s="10">
        <v>131072</v>
      </c>
      <c r="X29" s="15">
        <v>97758.36</v>
      </c>
      <c r="Y29" s="15">
        <v>97608.960000000006</v>
      </c>
      <c r="Z29" s="15">
        <v>97208.91</v>
      </c>
      <c r="AA29" s="15">
        <v>96982.62</v>
      </c>
      <c r="AB29" s="15">
        <v>96487.31</v>
      </c>
      <c r="AC29" s="15">
        <v>96493.22</v>
      </c>
      <c r="AD29" s="15">
        <v>96142.78</v>
      </c>
      <c r="AE29" s="15">
        <v>96358.51</v>
      </c>
      <c r="AF29" s="14">
        <f>MAX(Таблица510[[#This Row],[8]:[1024]])</f>
        <v>97758.36</v>
      </c>
      <c r="AH29" s="22">
        <v>131072</v>
      </c>
      <c r="AI29" s="20">
        <v>80254.429999999993</v>
      </c>
      <c r="AJ29" s="20">
        <v>80181.17</v>
      </c>
      <c r="AK29" s="20">
        <v>80233.429999999993</v>
      </c>
      <c r="AL29" s="20">
        <v>80167.83</v>
      </c>
      <c r="AM29" s="20">
        <v>80022.27</v>
      </c>
      <c r="AN29" s="20">
        <v>79783.09</v>
      </c>
      <c r="AO29" s="20">
        <v>79841.679999999993</v>
      </c>
      <c r="AP29" s="20">
        <v>79971.600000000006</v>
      </c>
      <c r="AQ29" s="19">
        <f>MAX(Таблица1[[#This Row],[8,00]:[1024,00]])</f>
        <v>80254.429999999993</v>
      </c>
    </row>
    <row r="30" spans="1:43" x14ac:dyDescent="0.2">
      <c r="A30" s="10">
        <v>262144</v>
      </c>
      <c r="B30" s="18">
        <v>173048.81</v>
      </c>
      <c r="C30" s="18">
        <v>173054.53</v>
      </c>
      <c r="D30" s="18">
        <v>173038.65</v>
      </c>
      <c r="E30" s="18">
        <v>173078.33</v>
      </c>
      <c r="F30" s="18">
        <v>173074.17</v>
      </c>
      <c r="G30" s="18">
        <v>173067.39</v>
      </c>
      <c r="H30" s="18">
        <v>173016.26</v>
      </c>
      <c r="I30" s="18">
        <v>172932.1</v>
      </c>
      <c r="J30" s="17">
        <f>MAX(Таблица28[[#This Row],[8]:[1024]])</f>
        <v>173078.33</v>
      </c>
      <c r="L30" s="10">
        <v>262144</v>
      </c>
      <c r="M30" s="15">
        <v>170512.89</v>
      </c>
      <c r="N30" s="15">
        <v>170972.4</v>
      </c>
      <c r="O30" s="15">
        <v>171064.45</v>
      </c>
      <c r="P30" s="15">
        <v>170946.31</v>
      </c>
      <c r="Q30" s="15">
        <v>171026.17</v>
      </c>
      <c r="R30" s="15">
        <v>171025.88</v>
      </c>
      <c r="S30" s="15">
        <v>170942.57</v>
      </c>
      <c r="T30" s="15">
        <v>170718.92</v>
      </c>
      <c r="U30" s="15">
        <f>MAX(Таблица49[[#This Row],[8]:[1024]])</f>
        <v>171064.45</v>
      </c>
      <c r="W30" s="10">
        <v>262144</v>
      </c>
      <c r="X30" s="15">
        <v>107903.58</v>
      </c>
      <c r="Y30" s="15">
        <v>107282.35</v>
      </c>
      <c r="Z30" s="15">
        <v>107068.77</v>
      </c>
      <c r="AA30" s="15">
        <v>101518.87</v>
      </c>
      <c r="AB30" s="15">
        <v>98357.96</v>
      </c>
      <c r="AC30" s="15">
        <v>96556.37</v>
      </c>
      <c r="AD30" s="15">
        <v>95851.31</v>
      </c>
      <c r="AE30" s="15">
        <v>95616.9</v>
      </c>
      <c r="AF30" s="14">
        <f>MAX(Таблица510[[#This Row],[8]:[1024]])</f>
        <v>107903.58</v>
      </c>
      <c r="AH30" s="22">
        <v>262144</v>
      </c>
      <c r="AI30" s="20">
        <v>88413.77</v>
      </c>
      <c r="AJ30" s="20">
        <v>87895.33</v>
      </c>
      <c r="AK30" s="20">
        <v>87107.67</v>
      </c>
      <c r="AL30" s="20">
        <v>83836.91</v>
      </c>
      <c r="AM30" s="20">
        <v>81304.08</v>
      </c>
      <c r="AN30" s="20">
        <v>80006.59</v>
      </c>
      <c r="AO30" s="20">
        <v>79595.8</v>
      </c>
      <c r="AP30" s="20">
        <v>79523.259999999995</v>
      </c>
      <c r="AQ30" s="19">
        <f>MAX(Таблица1[[#This Row],[8,00]:[1024,00]])</f>
        <v>88413.77</v>
      </c>
    </row>
    <row r="31" spans="1:43" x14ac:dyDescent="0.2">
      <c r="A31" s="10">
        <v>524288</v>
      </c>
      <c r="B31" s="18">
        <v>173536.03</v>
      </c>
      <c r="C31" s="18">
        <v>173558.17</v>
      </c>
      <c r="D31" s="18">
        <v>173479.96</v>
      </c>
      <c r="E31" s="18">
        <v>173493.54</v>
      </c>
      <c r="F31" s="18">
        <v>173485.94</v>
      </c>
      <c r="G31" s="18">
        <v>173501.42</v>
      </c>
      <c r="H31" s="18">
        <v>173483.18</v>
      </c>
      <c r="I31" s="18">
        <v>173379.27</v>
      </c>
      <c r="J31" s="17">
        <f>MAX(Таблица28[[#This Row],[8]:[1024]])</f>
        <v>173558.17</v>
      </c>
      <c r="L31" s="10">
        <v>524288</v>
      </c>
      <c r="M31" s="15">
        <v>172576.34</v>
      </c>
      <c r="N31" s="15">
        <v>172847.4</v>
      </c>
      <c r="O31" s="15">
        <v>172819.74</v>
      </c>
      <c r="P31" s="15">
        <v>172779.17</v>
      </c>
      <c r="Q31" s="15">
        <v>172819.44</v>
      </c>
      <c r="R31" s="15">
        <v>172736.23</v>
      </c>
      <c r="S31" s="15">
        <v>172738.85</v>
      </c>
      <c r="T31" s="15">
        <v>172582.34</v>
      </c>
      <c r="U31" s="15">
        <f>MAX(Таблица49[[#This Row],[8]:[1024]])</f>
        <v>172847.4</v>
      </c>
      <c r="W31" s="10">
        <v>524288</v>
      </c>
      <c r="X31" s="15">
        <v>102354.35</v>
      </c>
      <c r="Y31" s="15">
        <v>102316.16</v>
      </c>
      <c r="Z31" s="15">
        <v>101794.98</v>
      </c>
      <c r="AA31" s="15">
        <v>98833.53</v>
      </c>
      <c r="AB31" s="15">
        <v>96413.25</v>
      </c>
      <c r="AC31" s="15">
        <v>95121.57</v>
      </c>
      <c r="AD31" s="15">
        <v>94813.01</v>
      </c>
      <c r="AE31" s="15">
        <v>94746.92</v>
      </c>
      <c r="AF31" s="14">
        <f>MAX(Таблица510[[#This Row],[8]:[1024]])</f>
        <v>102354.35</v>
      </c>
      <c r="AH31" s="22">
        <v>524288</v>
      </c>
      <c r="AI31" s="20">
        <v>82511.91</v>
      </c>
      <c r="AJ31" s="20">
        <v>82292.53</v>
      </c>
      <c r="AK31" s="20">
        <v>81986.929999999993</v>
      </c>
      <c r="AL31" s="20">
        <v>81715.63</v>
      </c>
      <c r="AM31" s="20">
        <v>80530.720000000001</v>
      </c>
      <c r="AN31" s="20">
        <v>79885.429999999993</v>
      </c>
      <c r="AO31" s="20">
        <v>79694.289999999994</v>
      </c>
      <c r="AP31" s="20">
        <v>79769.899999999994</v>
      </c>
      <c r="AQ31" s="19">
        <f>MAX(Таблица1[[#This Row],[8,00]:[1024,00]])</f>
        <v>82511.91</v>
      </c>
    </row>
    <row r="32" spans="1:43" x14ac:dyDescent="0.2">
      <c r="A32" s="10">
        <v>1048576</v>
      </c>
      <c r="B32" s="18">
        <v>168245.13</v>
      </c>
      <c r="C32" s="18">
        <v>168581.81</v>
      </c>
      <c r="D32" s="18">
        <v>168472.92</v>
      </c>
      <c r="E32" s="18">
        <v>168314.63</v>
      </c>
      <c r="F32" s="18">
        <v>168129.54</v>
      </c>
      <c r="G32" s="18">
        <v>167990.48</v>
      </c>
      <c r="H32" s="18"/>
      <c r="I32" s="18"/>
      <c r="J32" s="17">
        <f>MAX(Таблица28[[#This Row],[8]:[1024]])</f>
        <v>168581.81</v>
      </c>
      <c r="W32" s="10">
        <v>1048576</v>
      </c>
      <c r="X32" s="15">
        <v>99353.67</v>
      </c>
      <c r="Y32" s="15">
        <v>99298.34</v>
      </c>
      <c r="Z32" s="15">
        <v>98990.66</v>
      </c>
      <c r="AA32" s="15">
        <v>97810.1</v>
      </c>
      <c r="AB32" s="15">
        <v>96098.99</v>
      </c>
      <c r="AC32" s="15">
        <v>95326.5</v>
      </c>
      <c r="AD32" s="15"/>
      <c r="AE32" s="15"/>
      <c r="AF32" s="14">
        <f>MAX(Таблица510[[#This Row],[8]:[1024]])</f>
        <v>99353.67</v>
      </c>
      <c r="AH32" s="22">
        <v>1048576</v>
      </c>
      <c r="AI32" s="20">
        <v>79991.649999999994</v>
      </c>
      <c r="AJ32" s="20">
        <v>79733.72</v>
      </c>
      <c r="AK32" s="20">
        <v>79514.94</v>
      </c>
      <c r="AL32" s="20">
        <v>81294.509999999995</v>
      </c>
      <c r="AM32" s="20">
        <v>80800.67</v>
      </c>
      <c r="AN32" s="20">
        <v>80701.78</v>
      </c>
      <c r="AO32" s="20">
        <v>80790.080000000002</v>
      </c>
      <c r="AP32" s="20">
        <v>80936.06</v>
      </c>
      <c r="AQ32" s="19">
        <f>MAX(Таблица1[[#This Row],[8,00]:[1024,00]])</f>
        <v>81294.509999999995</v>
      </c>
    </row>
    <row r="33" spans="1:43" x14ac:dyDescent="0.2">
      <c r="AH33" s="23">
        <v>2097152</v>
      </c>
      <c r="AI33" s="20">
        <v>78900.11</v>
      </c>
      <c r="AJ33" s="20">
        <v>78933.009999999995</v>
      </c>
      <c r="AK33" s="20">
        <v>78974.23</v>
      </c>
      <c r="AL33" s="20">
        <v>81953.399999999994</v>
      </c>
      <c r="AM33" s="20">
        <v>83079.19</v>
      </c>
      <c r="AN33" s="20">
        <v>83774.42</v>
      </c>
      <c r="AO33" s="20"/>
      <c r="AP33" s="20"/>
      <c r="AQ33" s="19">
        <f>MAX(Таблица1[[#This Row],[8,00]:[1024,00]])</f>
        <v>83774.42</v>
      </c>
    </row>
    <row r="35" spans="1:43" x14ac:dyDescent="0.2">
      <c r="A35" s="1" t="s">
        <v>32</v>
      </c>
    </row>
    <row r="36" spans="1:43" x14ac:dyDescent="0.2">
      <c r="A36" s="1" t="s">
        <v>4</v>
      </c>
      <c r="L36" s="1" t="s">
        <v>31</v>
      </c>
      <c r="W36" s="1" t="s">
        <v>30</v>
      </c>
      <c r="AH36" s="2" t="s">
        <v>45</v>
      </c>
    </row>
    <row r="37" spans="1:43" x14ac:dyDescent="0.2">
      <c r="A37" s="9" t="s">
        <v>28</v>
      </c>
      <c r="B37" s="5" t="s">
        <v>27</v>
      </c>
      <c r="C37" s="5" t="s">
        <v>26</v>
      </c>
      <c r="D37" s="5" t="s">
        <v>25</v>
      </c>
      <c r="E37" s="5" t="s">
        <v>24</v>
      </c>
      <c r="F37" s="5" t="s">
        <v>23</v>
      </c>
      <c r="G37" s="5" t="s">
        <v>22</v>
      </c>
      <c r="H37" s="5" t="s">
        <v>21</v>
      </c>
      <c r="I37" s="8" t="s">
        <v>29</v>
      </c>
      <c r="J37" s="8" t="s">
        <v>34</v>
      </c>
      <c r="L37" s="9" t="s">
        <v>28</v>
      </c>
      <c r="M37" s="5" t="s">
        <v>27</v>
      </c>
      <c r="N37" s="5" t="s">
        <v>26</v>
      </c>
      <c r="O37" s="5" t="s">
        <v>25</v>
      </c>
      <c r="P37" s="5" t="s">
        <v>24</v>
      </c>
      <c r="Q37" s="5" t="s">
        <v>23</v>
      </c>
      <c r="R37" s="5" t="s">
        <v>22</v>
      </c>
      <c r="S37" s="5" t="s">
        <v>21</v>
      </c>
      <c r="T37" s="8" t="s">
        <v>29</v>
      </c>
      <c r="U37" s="8" t="s">
        <v>34</v>
      </c>
      <c r="W37" s="9" t="s">
        <v>28</v>
      </c>
      <c r="X37" s="5" t="s">
        <v>27</v>
      </c>
      <c r="Y37" s="5" t="s">
        <v>26</v>
      </c>
      <c r="Z37" s="5" t="s">
        <v>25</v>
      </c>
      <c r="AA37" s="5" t="s">
        <v>24</v>
      </c>
      <c r="AB37" s="5" t="s">
        <v>23</v>
      </c>
      <c r="AC37" s="5" t="s">
        <v>22</v>
      </c>
      <c r="AD37" s="5" t="s">
        <v>21</v>
      </c>
      <c r="AE37" s="5" t="s">
        <v>20</v>
      </c>
      <c r="AF37" s="16" t="s">
        <v>34</v>
      </c>
      <c r="AH37" s="21" t="s">
        <v>28</v>
      </c>
      <c r="AI37" s="20" t="s">
        <v>37</v>
      </c>
      <c r="AJ37" s="20" t="s">
        <v>38</v>
      </c>
      <c r="AK37" s="20" t="s">
        <v>39</v>
      </c>
      <c r="AL37" s="20" t="s">
        <v>40</v>
      </c>
      <c r="AM37" s="20" t="s">
        <v>41</v>
      </c>
      <c r="AN37" s="20" t="s">
        <v>42</v>
      </c>
      <c r="AO37" s="20" t="s">
        <v>43</v>
      </c>
      <c r="AP37" s="20" t="s">
        <v>44</v>
      </c>
      <c r="AQ37" s="24" t="s">
        <v>34</v>
      </c>
    </row>
    <row r="38" spans="1:43" x14ac:dyDescent="0.2">
      <c r="A38" s="7">
        <v>1</v>
      </c>
      <c r="B38" s="15">
        <v>50.47</v>
      </c>
      <c r="C38" s="15">
        <v>51.61</v>
      </c>
      <c r="D38" s="15">
        <v>49.91</v>
      </c>
      <c r="E38" s="15">
        <v>53.37</v>
      </c>
      <c r="F38" s="15">
        <v>53.5</v>
      </c>
      <c r="G38" s="15">
        <v>52.15</v>
      </c>
      <c r="H38" s="15">
        <v>52.73</v>
      </c>
      <c r="I38" s="15">
        <v>51.75</v>
      </c>
      <c r="J38" s="15">
        <f>MAX(Таблица611[[#This Row],[8]:[1024]])</f>
        <v>53.5</v>
      </c>
      <c r="L38" s="7">
        <v>1</v>
      </c>
      <c r="M38" s="15">
        <v>161.38</v>
      </c>
      <c r="N38" s="15">
        <v>202.36</v>
      </c>
      <c r="O38" s="15">
        <v>120.93</v>
      </c>
      <c r="P38" s="15">
        <v>103.75</v>
      </c>
      <c r="Q38" s="15">
        <v>92.74</v>
      </c>
      <c r="R38" s="15">
        <v>89.59</v>
      </c>
      <c r="S38" s="15">
        <v>93.91</v>
      </c>
      <c r="T38" s="15">
        <v>96.33</v>
      </c>
      <c r="U38" s="15">
        <f>MAX(Таблица712[[#This Row],[8]:[1024]])</f>
        <v>202.36</v>
      </c>
      <c r="W38" s="7">
        <v>1</v>
      </c>
      <c r="X38" s="15">
        <v>31.51</v>
      </c>
      <c r="Y38" s="15">
        <v>29.36</v>
      </c>
      <c r="Z38" s="15">
        <v>29.56</v>
      </c>
      <c r="AA38" s="15">
        <v>31.89</v>
      </c>
      <c r="AB38" s="15">
        <v>36.58</v>
      </c>
      <c r="AC38" s="15">
        <v>31.91</v>
      </c>
      <c r="AD38" s="15">
        <v>30.95</v>
      </c>
      <c r="AE38" s="15">
        <v>30.88</v>
      </c>
      <c r="AF38" s="14">
        <f>MAX(Таблица813[[#This Row],[8]:[1024�'[0m]])</f>
        <v>36.58</v>
      </c>
      <c r="AH38" s="22">
        <v>1</v>
      </c>
      <c r="AI38" s="20">
        <v>28.24</v>
      </c>
      <c r="AJ38" s="20">
        <v>25.6</v>
      </c>
      <c r="AK38" s="20">
        <v>25.93</v>
      </c>
      <c r="AL38" s="20" t="s">
        <v>46</v>
      </c>
      <c r="AM38" s="20" t="s">
        <v>47</v>
      </c>
      <c r="AN38" s="20">
        <v>27.68</v>
      </c>
      <c r="AO38" s="20" t="s">
        <v>48</v>
      </c>
      <c r="AP38" s="20">
        <v>26.81</v>
      </c>
      <c r="AQ38" s="19">
        <f>MAX(Таблица2[[#This Row],[8,00]:[1024,00]])</f>
        <v>28.24</v>
      </c>
    </row>
    <row r="39" spans="1:43" x14ac:dyDescent="0.2">
      <c r="A39" s="7">
        <v>2</v>
      </c>
      <c r="B39" s="15">
        <v>99.05</v>
      </c>
      <c r="C39" s="15">
        <v>102.39</v>
      </c>
      <c r="D39" s="15">
        <v>98.93</v>
      </c>
      <c r="E39" s="15">
        <v>105.76</v>
      </c>
      <c r="F39" s="15">
        <v>106.06</v>
      </c>
      <c r="G39" s="15">
        <v>103.42</v>
      </c>
      <c r="H39" s="15">
        <v>105.04</v>
      </c>
      <c r="I39" s="15">
        <v>103.47</v>
      </c>
      <c r="J39" s="15">
        <f>MAX(Таблица611[[#This Row],[8]:[1024]])</f>
        <v>106.06</v>
      </c>
      <c r="L39" s="7">
        <v>2</v>
      </c>
      <c r="M39" s="15">
        <v>282.29000000000002</v>
      </c>
      <c r="N39" s="15">
        <v>360.55</v>
      </c>
      <c r="O39" s="15">
        <v>253.47</v>
      </c>
      <c r="P39" s="15">
        <v>209.38</v>
      </c>
      <c r="Q39" s="15">
        <v>193.18</v>
      </c>
      <c r="R39" s="15">
        <v>186.03</v>
      </c>
      <c r="S39" s="15">
        <v>193.04</v>
      </c>
      <c r="T39" s="15">
        <v>193.67</v>
      </c>
      <c r="U39" s="15">
        <f>MAX(Таблица712[[#This Row],[8]:[1024]])</f>
        <v>360.55</v>
      </c>
      <c r="W39" s="7">
        <v>2</v>
      </c>
      <c r="X39" s="15">
        <v>70.34</v>
      </c>
      <c r="Y39" s="15">
        <v>68.38</v>
      </c>
      <c r="Z39" s="15">
        <v>60.65</v>
      </c>
      <c r="AA39" s="15">
        <v>58.46</v>
      </c>
      <c r="AB39" s="15">
        <v>61.47</v>
      </c>
      <c r="AC39" s="15">
        <v>62.15</v>
      </c>
      <c r="AD39" s="15">
        <v>61.92</v>
      </c>
      <c r="AE39" s="15">
        <v>60.17</v>
      </c>
      <c r="AF39" s="14">
        <f>MAX(Таблица813[[#This Row],[8]:[1024�'[0m]])</f>
        <v>70.34</v>
      </c>
      <c r="AH39" s="22">
        <v>2</v>
      </c>
      <c r="AI39" s="20">
        <v>61.39</v>
      </c>
      <c r="AJ39" s="20">
        <v>60.34</v>
      </c>
      <c r="AK39" s="20">
        <v>53.5</v>
      </c>
      <c r="AL39" s="20">
        <v>50.76</v>
      </c>
      <c r="AM39" s="20">
        <v>52.51</v>
      </c>
      <c r="AN39" s="20">
        <v>54.06</v>
      </c>
      <c r="AO39" s="20">
        <v>53.83</v>
      </c>
      <c r="AP39" s="20">
        <v>52.46</v>
      </c>
      <c r="AQ39" s="19">
        <f>MAX(Таблица2[[#This Row],[8,00]:[1024,00]])</f>
        <v>61.39</v>
      </c>
    </row>
    <row r="40" spans="1:43" x14ac:dyDescent="0.2">
      <c r="A40" s="7">
        <v>4</v>
      </c>
      <c r="B40" s="15">
        <v>213.31</v>
      </c>
      <c r="C40" s="15">
        <v>221.51</v>
      </c>
      <c r="D40" s="15">
        <v>217.11</v>
      </c>
      <c r="E40" s="15">
        <v>227.58</v>
      </c>
      <c r="F40" s="15">
        <v>230.15</v>
      </c>
      <c r="G40" s="15">
        <v>227.06</v>
      </c>
      <c r="H40" s="15">
        <v>226.48</v>
      </c>
      <c r="I40" s="15">
        <v>221.34</v>
      </c>
      <c r="J40" s="15">
        <f>MAX(Таблица611[[#This Row],[8]:[1024]])</f>
        <v>230.15</v>
      </c>
      <c r="L40" s="7">
        <v>4</v>
      </c>
      <c r="M40" s="15">
        <v>563.57000000000005</v>
      </c>
      <c r="N40" s="15">
        <v>713.95</v>
      </c>
      <c r="O40" s="15">
        <v>500.99</v>
      </c>
      <c r="P40" s="15">
        <v>417.41</v>
      </c>
      <c r="Q40" s="15">
        <v>385.37</v>
      </c>
      <c r="R40" s="15">
        <v>374.36</v>
      </c>
      <c r="S40" s="15">
        <v>387.44</v>
      </c>
      <c r="T40" s="15">
        <v>388.07</v>
      </c>
      <c r="U40" s="15">
        <f>MAX(Таблица712[[#This Row],[8]:[1024]])</f>
        <v>713.95</v>
      </c>
      <c r="W40" s="7">
        <v>4</v>
      </c>
      <c r="X40" s="15">
        <v>129.12</v>
      </c>
      <c r="Y40" s="15">
        <v>139.77000000000001</v>
      </c>
      <c r="Z40" s="15">
        <v>142.85</v>
      </c>
      <c r="AA40" s="15">
        <v>134.26</v>
      </c>
      <c r="AB40" s="15">
        <v>119.07</v>
      </c>
      <c r="AC40" s="15">
        <v>121.21</v>
      </c>
      <c r="AD40" s="15">
        <v>122.92</v>
      </c>
      <c r="AE40" s="15">
        <v>120.38</v>
      </c>
      <c r="AF40" s="14">
        <f>MAX(Таблица813[[#This Row],[8]:[1024�'[0m]])</f>
        <v>142.85</v>
      </c>
      <c r="AH40" s="22">
        <v>4</v>
      </c>
      <c r="AI40" s="20">
        <v>108.42</v>
      </c>
      <c r="AJ40" s="20">
        <v>120.1</v>
      </c>
      <c r="AK40" s="20">
        <v>122.72</v>
      </c>
      <c r="AL40" s="20">
        <v>120.18</v>
      </c>
      <c r="AM40" s="20">
        <v>105.74</v>
      </c>
      <c r="AN40" s="20">
        <v>104.65</v>
      </c>
      <c r="AO40" s="20">
        <v>106.27</v>
      </c>
      <c r="AP40" s="20">
        <v>105.01</v>
      </c>
      <c r="AQ40" s="19">
        <f>MAX(Таблица2[[#This Row],[8,00]:[1024,00]])</f>
        <v>122.72</v>
      </c>
    </row>
    <row r="41" spans="1:43" x14ac:dyDescent="0.2">
      <c r="A41" s="7">
        <v>8</v>
      </c>
      <c r="B41" s="15">
        <v>358.73</v>
      </c>
      <c r="C41" s="15">
        <v>380.24</v>
      </c>
      <c r="D41" s="15">
        <v>383.64</v>
      </c>
      <c r="E41" s="15">
        <v>403.37</v>
      </c>
      <c r="F41" s="15">
        <v>404.13</v>
      </c>
      <c r="G41" s="15">
        <v>393.49</v>
      </c>
      <c r="H41" s="15">
        <v>397.48</v>
      </c>
      <c r="I41" s="15">
        <v>393.35</v>
      </c>
      <c r="J41" s="15">
        <f>MAX(Таблица611[[#This Row],[8]:[1024]])</f>
        <v>404.13</v>
      </c>
      <c r="L41" s="7">
        <v>8</v>
      </c>
      <c r="M41" s="15">
        <v>1105.97</v>
      </c>
      <c r="N41" s="15">
        <v>1386.77</v>
      </c>
      <c r="O41" s="15">
        <v>976.88</v>
      </c>
      <c r="P41" s="15">
        <v>826.58</v>
      </c>
      <c r="Q41" s="15">
        <v>766.45</v>
      </c>
      <c r="R41" s="15">
        <v>744.72</v>
      </c>
      <c r="S41" s="15">
        <v>772.68</v>
      </c>
      <c r="T41" s="15">
        <v>772.37</v>
      </c>
      <c r="U41" s="15">
        <f>MAX(Таблица712[[#This Row],[8]:[1024]])</f>
        <v>1386.77</v>
      </c>
      <c r="W41" s="7">
        <v>8</v>
      </c>
      <c r="X41" s="15">
        <v>222.93</v>
      </c>
      <c r="Y41" s="15">
        <v>234.55</v>
      </c>
      <c r="Z41" s="15">
        <v>271</v>
      </c>
      <c r="AA41" s="15">
        <v>284.39999999999998</v>
      </c>
      <c r="AB41" s="15">
        <v>263.13</v>
      </c>
      <c r="AC41" s="15">
        <v>238.4</v>
      </c>
      <c r="AD41" s="15">
        <v>238.95</v>
      </c>
      <c r="AE41" s="15">
        <v>240.18</v>
      </c>
      <c r="AF41" s="14">
        <f>MAX(Таблица813[[#This Row],[8]:[1024�'[0m]])</f>
        <v>284.39999999999998</v>
      </c>
      <c r="AH41" s="22">
        <v>8</v>
      </c>
      <c r="AI41" s="20">
        <v>197.16</v>
      </c>
      <c r="AJ41" s="20">
        <v>197.4</v>
      </c>
      <c r="AK41" s="20">
        <v>219.35</v>
      </c>
      <c r="AL41" s="20">
        <v>240.79</v>
      </c>
      <c r="AM41" s="20">
        <v>232.96</v>
      </c>
      <c r="AN41" s="20">
        <v>207</v>
      </c>
      <c r="AO41" s="20">
        <v>207.63</v>
      </c>
      <c r="AP41" s="20">
        <v>208.94</v>
      </c>
      <c r="AQ41" s="19">
        <f>MAX(Таблица2[[#This Row],[8,00]:[1024,00]])</f>
        <v>240.79</v>
      </c>
    </row>
    <row r="42" spans="1:43" x14ac:dyDescent="0.2">
      <c r="A42" s="7">
        <v>16</v>
      </c>
      <c r="B42" s="15">
        <v>716.78</v>
      </c>
      <c r="C42" s="15">
        <v>758.35</v>
      </c>
      <c r="D42" s="15">
        <v>766.34</v>
      </c>
      <c r="E42" s="15">
        <v>804.75</v>
      </c>
      <c r="F42" s="15">
        <v>805.05</v>
      </c>
      <c r="G42" s="15">
        <v>785.38</v>
      </c>
      <c r="H42" s="15">
        <v>792.78</v>
      </c>
      <c r="I42" s="15">
        <v>786.11</v>
      </c>
      <c r="J42" s="15">
        <f>MAX(Таблица611[[#This Row],[8]:[1024]])</f>
        <v>805.05</v>
      </c>
      <c r="L42" s="7">
        <v>16</v>
      </c>
      <c r="M42" s="15">
        <v>2263.7199999999998</v>
      </c>
      <c r="N42" s="15">
        <v>2770.95</v>
      </c>
      <c r="O42" s="15">
        <v>2000.66</v>
      </c>
      <c r="P42" s="15">
        <v>1719.79</v>
      </c>
      <c r="Q42" s="15">
        <v>1583.95</v>
      </c>
      <c r="R42" s="15">
        <v>1519.13</v>
      </c>
      <c r="S42" s="15">
        <v>1558</v>
      </c>
      <c r="T42" s="15">
        <v>1554.02</v>
      </c>
      <c r="U42" s="15">
        <f>MAX(Таблица712[[#This Row],[8]:[1024]])</f>
        <v>2770.95</v>
      </c>
      <c r="W42" s="7">
        <v>16</v>
      </c>
      <c r="X42" s="15">
        <v>462.62</v>
      </c>
      <c r="Y42" s="15">
        <v>447.78</v>
      </c>
      <c r="Z42" s="15">
        <v>452.75</v>
      </c>
      <c r="AA42" s="15">
        <v>492.54</v>
      </c>
      <c r="AB42" s="15">
        <v>505.81</v>
      </c>
      <c r="AC42" s="15">
        <v>482.01</v>
      </c>
      <c r="AD42" s="15">
        <v>469.71</v>
      </c>
      <c r="AE42" s="15">
        <v>474.5</v>
      </c>
      <c r="AF42" s="14">
        <f>MAX(Таблица813[[#This Row],[8]:[1024�'[0m]])</f>
        <v>505.81</v>
      </c>
      <c r="AH42" s="22">
        <v>16</v>
      </c>
      <c r="AI42" s="20">
        <v>434.48</v>
      </c>
      <c r="AJ42" s="20">
        <v>398.8</v>
      </c>
      <c r="AK42" s="20">
        <v>397.94</v>
      </c>
      <c r="AL42" s="20">
        <v>400.64</v>
      </c>
      <c r="AM42" s="20">
        <v>419.58</v>
      </c>
      <c r="AN42" s="20">
        <v>419</v>
      </c>
      <c r="AO42" s="20">
        <v>408.13</v>
      </c>
      <c r="AP42" s="20">
        <v>406.78</v>
      </c>
      <c r="AQ42" s="19">
        <f>MAX(Таблица2[[#This Row],[8,00]:[1024,00]])</f>
        <v>434.48</v>
      </c>
    </row>
    <row r="43" spans="1:43" x14ac:dyDescent="0.2">
      <c r="A43" s="7">
        <v>32</v>
      </c>
      <c r="B43" s="15">
        <v>1416.22</v>
      </c>
      <c r="C43" s="15">
        <v>1497.56</v>
      </c>
      <c r="D43" s="15">
        <v>1517.31</v>
      </c>
      <c r="E43" s="15">
        <v>1597.44</v>
      </c>
      <c r="F43" s="15">
        <v>1590.62</v>
      </c>
      <c r="G43" s="15">
        <v>1553.09</v>
      </c>
      <c r="H43" s="15">
        <v>1566.6</v>
      </c>
      <c r="I43" s="15">
        <v>1552.84</v>
      </c>
      <c r="J43" s="15">
        <f>MAX(Таблица611[[#This Row],[8]:[1024]])</f>
        <v>1597.44</v>
      </c>
      <c r="L43" s="7">
        <v>32</v>
      </c>
      <c r="M43" s="15">
        <v>4399.38</v>
      </c>
      <c r="N43" s="15">
        <v>5562.45</v>
      </c>
      <c r="O43" s="15">
        <v>4003.76</v>
      </c>
      <c r="P43" s="15">
        <v>3447.22</v>
      </c>
      <c r="Q43" s="15">
        <v>3074.21</v>
      </c>
      <c r="R43" s="15">
        <v>3048.41</v>
      </c>
      <c r="S43" s="15">
        <v>2982.22</v>
      </c>
      <c r="T43" s="15">
        <v>2910.57</v>
      </c>
      <c r="U43" s="15">
        <f>MAX(Таблица712[[#This Row],[8]:[1024]])</f>
        <v>5562.45</v>
      </c>
      <c r="W43" s="7">
        <v>32</v>
      </c>
      <c r="X43" s="15">
        <v>1055.93</v>
      </c>
      <c r="Y43" s="15">
        <v>992.63</v>
      </c>
      <c r="Z43" s="15">
        <v>903.31</v>
      </c>
      <c r="AA43" s="15">
        <v>902.2</v>
      </c>
      <c r="AB43" s="15">
        <v>913.4</v>
      </c>
      <c r="AC43" s="15">
        <v>951.16</v>
      </c>
      <c r="AD43" s="15">
        <v>937.6</v>
      </c>
      <c r="AE43" s="15">
        <v>926.54</v>
      </c>
      <c r="AF43" s="14">
        <f>MAX(Таблица813[[#This Row],[8]:[1024�'[0m]])</f>
        <v>1055.93</v>
      </c>
      <c r="AH43" s="22">
        <v>32</v>
      </c>
      <c r="AI43" s="20">
        <v>905.22</v>
      </c>
      <c r="AJ43" s="20">
        <v>912.59</v>
      </c>
      <c r="AK43" s="20">
        <v>849.2</v>
      </c>
      <c r="AL43" s="20">
        <v>792.2</v>
      </c>
      <c r="AM43" s="20">
        <v>771.94</v>
      </c>
      <c r="AN43" s="20">
        <v>824.67</v>
      </c>
      <c r="AO43" s="20">
        <v>814.94</v>
      </c>
      <c r="AP43" s="20">
        <v>798.12</v>
      </c>
      <c r="AQ43" s="19">
        <f>MAX(Таблица2[[#This Row],[8,00]:[1024,00]])</f>
        <v>912.59</v>
      </c>
    </row>
    <row r="44" spans="1:43" x14ac:dyDescent="0.2">
      <c r="A44" s="7">
        <v>64</v>
      </c>
      <c r="B44" s="15">
        <v>2798.92</v>
      </c>
      <c r="C44" s="15">
        <v>2949.82</v>
      </c>
      <c r="D44" s="15">
        <v>3019.03</v>
      </c>
      <c r="E44" s="15">
        <v>3146.8</v>
      </c>
      <c r="F44" s="15">
        <v>3133.79</v>
      </c>
      <c r="G44" s="15">
        <v>3061.45</v>
      </c>
      <c r="H44" s="15">
        <v>3082.61</v>
      </c>
      <c r="I44" s="15">
        <v>3065.14</v>
      </c>
      <c r="J44" s="15">
        <f>MAX(Таблица611[[#This Row],[8]:[1024]])</f>
        <v>3146.8</v>
      </c>
      <c r="L44" s="7">
        <v>64</v>
      </c>
      <c r="M44" s="15">
        <v>6131.39</v>
      </c>
      <c r="N44" s="15">
        <v>7875.6</v>
      </c>
      <c r="O44" s="15">
        <v>7124.83</v>
      </c>
      <c r="P44" s="15">
        <v>5964.82</v>
      </c>
      <c r="Q44" s="15">
        <v>4831.45</v>
      </c>
      <c r="R44" s="15">
        <v>4751.99</v>
      </c>
      <c r="S44" s="15">
        <v>4688.41</v>
      </c>
      <c r="T44" s="15">
        <v>4586.87</v>
      </c>
      <c r="U44" s="15">
        <f>MAX(Таблица712[[#This Row],[8]:[1024]])</f>
        <v>7875.6</v>
      </c>
      <c r="W44" s="7">
        <v>64</v>
      </c>
      <c r="X44" s="15">
        <v>2007.04</v>
      </c>
      <c r="Y44" s="15">
        <v>2060.71</v>
      </c>
      <c r="Z44" s="15">
        <v>2073.67</v>
      </c>
      <c r="AA44" s="15">
        <v>1897.87</v>
      </c>
      <c r="AB44" s="15">
        <v>1752.17</v>
      </c>
      <c r="AC44" s="15">
        <v>1883.89</v>
      </c>
      <c r="AD44" s="15">
        <v>1873.01</v>
      </c>
      <c r="AE44" s="15">
        <v>1846.66</v>
      </c>
      <c r="AF44" s="14">
        <f>MAX(Таблица813[[#This Row],[8]:[1024�'[0m]])</f>
        <v>2073.67</v>
      </c>
      <c r="AH44" s="22">
        <v>64</v>
      </c>
      <c r="AI44" s="20">
        <v>1686.22</v>
      </c>
      <c r="AJ44" s="20">
        <v>1818.2</v>
      </c>
      <c r="AK44" s="20">
        <v>1851.66</v>
      </c>
      <c r="AL44" s="20">
        <v>1842.49</v>
      </c>
      <c r="AM44" s="20">
        <v>1625.76</v>
      </c>
      <c r="AN44" s="20">
        <v>1659.98</v>
      </c>
      <c r="AO44" s="20">
        <v>1662.03</v>
      </c>
      <c r="AP44" s="20">
        <v>1647.83</v>
      </c>
      <c r="AQ44" s="19">
        <f>MAX(Таблица2[[#This Row],[8,00]:[1024,00]])</f>
        <v>1851.66</v>
      </c>
    </row>
    <row r="45" spans="1:43" x14ac:dyDescent="0.2">
      <c r="A45" s="7">
        <v>128</v>
      </c>
      <c r="B45" s="15">
        <v>5100.45</v>
      </c>
      <c r="C45" s="15">
        <v>5453.77</v>
      </c>
      <c r="D45" s="15">
        <v>5432.42</v>
      </c>
      <c r="E45" s="15">
        <v>5499.85</v>
      </c>
      <c r="F45" s="15">
        <v>5499.47</v>
      </c>
      <c r="G45" s="15">
        <v>5426.84</v>
      </c>
      <c r="H45" s="15">
        <v>5391.98</v>
      </c>
      <c r="I45" s="15">
        <v>5394.59</v>
      </c>
      <c r="J45" s="15">
        <f>MAX(Таблица611[[#This Row],[8]:[1024]])</f>
        <v>5499.85</v>
      </c>
      <c r="L45" s="7">
        <v>128</v>
      </c>
      <c r="M45" s="15">
        <v>9691.89</v>
      </c>
      <c r="N45" s="15">
        <v>12088.65</v>
      </c>
      <c r="O45" s="15">
        <v>8723.31</v>
      </c>
      <c r="P45" s="15">
        <v>6537.23</v>
      </c>
      <c r="Q45" s="15">
        <v>5686.14</v>
      </c>
      <c r="R45" s="15">
        <v>5346.14</v>
      </c>
      <c r="S45" s="15">
        <v>5227.34</v>
      </c>
      <c r="T45" s="15">
        <v>5155.1899999999996</v>
      </c>
      <c r="U45" s="15">
        <f>MAX(Таблица712[[#This Row],[8]:[1024]])</f>
        <v>12088.65</v>
      </c>
      <c r="W45" s="7">
        <v>128</v>
      </c>
      <c r="X45" s="15">
        <v>3219.8</v>
      </c>
      <c r="Y45" s="15">
        <v>3497.71</v>
      </c>
      <c r="Z45" s="15">
        <v>3759.87</v>
      </c>
      <c r="AA45" s="15">
        <v>3656.9</v>
      </c>
      <c r="AB45" s="15">
        <v>3411.14</v>
      </c>
      <c r="AC45" s="15">
        <v>3371.79</v>
      </c>
      <c r="AD45" s="15">
        <v>3385.54</v>
      </c>
      <c r="AE45" s="15">
        <v>3353.75</v>
      </c>
      <c r="AF45" s="14">
        <f>MAX(Таблица813[[#This Row],[8]:[1024�'[0m]])</f>
        <v>3759.87</v>
      </c>
      <c r="AH45" s="22">
        <v>128</v>
      </c>
      <c r="AI45" s="20">
        <v>2932.51</v>
      </c>
      <c r="AJ45" s="20">
        <v>2966.79</v>
      </c>
      <c r="AK45" s="20">
        <v>3174.83</v>
      </c>
      <c r="AL45" s="20">
        <v>3194.15</v>
      </c>
      <c r="AM45" s="20">
        <v>3140.71</v>
      </c>
      <c r="AN45" s="20">
        <v>3028.67</v>
      </c>
      <c r="AO45" s="20">
        <v>3016.07</v>
      </c>
      <c r="AP45" s="20">
        <v>3022.53</v>
      </c>
      <c r="AQ45" s="19">
        <f>MAX(Таблица2[[#This Row],[8,00]:[1024,00]])</f>
        <v>3194.15</v>
      </c>
    </row>
    <row r="46" spans="1:43" x14ac:dyDescent="0.2">
      <c r="A46" s="7">
        <v>256</v>
      </c>
      <c r="B46" s="15">
        <v>10093.73</v>
      </c>
      <c r="C46" s="15">
        <v>10877.47</v>
      </c>
      <c r="D46" s="15">
        <v>10861.68</v>
      </c>
      <c r="E46" s="15">
        <v>10852.87</v>
      </c>
      <c r="F46" s="15">
        <v>10584.14</v>
      </c>
      <c r="G46" s="15">
        <v>10129.799999999999</v>
      </c>
      <c r="H46" s="15">
        <v>9918.66</v>
      </c>
      <c r="I46" s="15">
        <v>9933.36</v>
      </c>
      <c r="J46" s="15">
        <f>MAX(Таблица611[[#This Row],[8]:[1024]])</f>
        <v>10877.47</v>
      </c>
      <c r="L46" s="7">
        <v>256</v>
      </c>
      <c r="M46" s="15">
        <v>12445.14</v>
      </c>
      <c r="N46" s="15">
        <v>17028.73</v>
      </c>
      <c r="O46" s="15">
        <v>15928.65</v>
      </c>
      <c r="P46" s="15">
        <v>13461</v>
      </c>
      <c r="Q46" s="15">
        <v>11639.7</v>
      </c>
      <c r="R46" s="15">
        <v>10264.75</v>
      </c>
      <c r="S46" s="15">
        <v>10160.33</v>
      </c>
      <c r="T46" s="15">
        <v>10087.35</v>
      </c>
      <c r="U46" s="15">
        <f>MAX(Таблица712[[#This Row],[8]:[1024]])</f>
        <v>17028.73</v>
      </c>
      <c r="W46" s="7">
        <v>256</v>
      </c>
      <c r="X46" s="15">
        <v>6360.11</v>
      </c>
      <c r="Y46" s="15">
        <v>6388.63</v>
      </c>
      <c r="Z46" s="15">
        <v>6603.4</v>
      </c>
      <c r="AA46" s="15">
        <v>6894.26</v>
      </c>
      <c r="AB46" s="15">
        <v>7014.29</v>
      </c>
      <c r="AC46" s="15">
        <v>6550.06</v>
      </c>
      <c r="AD46" s="15">
        <v>6484.52</v>
      </c>
      <c r="AE46" s="15">
        <v>6498.19</v>
      </c>
      <c r="AF46" s="14">
        <f>MAX(Таблица813[[#This Row],[8]:[1024�'[0m]])</f>
        <v>7014.29</v>
      </c>
      <c r="AH46" s="22">
        <v>256</v>
      </c>
      <c r="AI46" s="20">
        <v>6199.97</v>
      </c>
      <c r="AJ46" s="20">
        <v>6002.66</v>
      </c>
      <c r="AK46" s="20">
        <v>6014.97</v>
      </c>
      <c r="AL46" s="20">
        <v>5858.08</v>
      </c>
      <c r="AM46" s="20">
        <v>6125.02</v>
      </c>
      <c r="AN46" s="20">
        <v>5949.89</v>
      </c>
      <c r="AO46" s="20">
        <v>5858.28</v>
      </c>
      <c r="AP46" s="20">
        <v>5817.3</v>
      </c>
      <c r="AQ46" s="19">
        <f>MAX(Таблица2[[#This Row],[8,00]:[1024,00]])</f>
        <v>6199.97</v>
      </c>
    </row>
    <row r="47" spans="1:43" x14ac:dyDescent="0.2">
      <c r="A47" s="7">
        <v>512</v>
      </c>
      <c r="B47" s="15">
        <v>19475.009999999998</v>
      </c>
      <c r="C47" s="15">
        <v>21921.279999999999</v>
      </c>
      <c r="D47" s="15">
        <v>20832.689999999999</v>
      </c>
      <c r="E47" s="15">
        <v>20962.96</v>
      </c>
      <c r="F47" s="15">
        <v>20669.580000000002</v>
      </c>
      <c r="G47" s="15">
        <v>19833.39</v>
      </c>
      <c r="H47" s="15">
        <v>18988.54</v>
      </c>
      <c r="I47" s="15">
        <v>18858.63</v>
      </c>
      <c r="J47" s="15">
        <f>MAX(Таблица611[[#This Row],[8]:[1024]])</f>
        <v>21921.279999999999</v>
      </c>
      <c r="L47" s="7">
        <v>512</v>
      </c>
      <c r="M47" s="15">
        <v>20562.259999999998</v>
      </c>
      <c r="N47" s="15">
        <v>27603.64</v>
      </c>
      <c r="O47" s="15">
        <v>28137.65</v>
      </c>
      <c r="P47" s="15">
        <v>22975.49</v>
      </c>
      <c r="Q47" s="15">
        <v>18806</v>
      </c>
      <c r="R47" s="15">
        <v>15868.2</v>
      </c>
      <c r="S47" s="15">
        <v>15471.74</v>
      </c>
      <c r="T47" s="15">
        <v>15224.31</v>
      </c>
      <c r="U47" s="15">
        <f>MAX(Таблица712[[#This Row],[8]:[1024]])</f>
        <v>28137.65</v>
      </c>
      <c r="W47" s="7">
        <v>512</v>
      </c>
      <c r="X47" s="15">
        <v>12500.99</v>
      </c>
      <c r="Y47" s="15">
        <v>12156.81</v>
      </c>
      <c r="Z47" s="15">
        <v>12007.56</v>
      </c>
      <c r="AA47" s="15">
        <v>11925.37</v>
      </c>
      <c r="AB47" s="15">
        <v>12131.33</v>
      </c>
      <c r="AC47" s="15">
        <v>11832.51</v>
      </c>
      <c r="AD47" s="15">
        <v>11665.56</v>
      </c>
      <c r="AE47" s="15">
        <v>11590.66</v>
      </c>
      <c r="AF47" s="14">
        <f>MAX(Таблица813[[#This Row],[8]:[1024�'[0m]])</f>
        <v>12500.99</v>
      </c>
      <c r="AH47" s="22">
        <v>512</v>
      </c>
      <c r="AI47" s="20">
        <v>11549.32</v>
      </c>
      <c r="AJ47" s="20">
        <v>11600.39</v>
      </c>
      <c r="AK47" s="20">
        <v>11437.73</v>
      </c>
      <c r="AL47" s="20">
        <v>11222.24</v>
      </c>
      <c r="AM47" s="20">
        <v>11048.66</v>
      </c>
      <c r="AN47" s="20">
        <v>10798.72</v>
      </c>
      <c r="AO47" s="20">
        <v>10692.74</v>
      </c>
      <c r="AP47" s="20">
        <v>10602.85</v>
      </c>
      <c r="AQ47" s="19">
        <f>MAX(Таблица2[[#This Row],[8,00]:[1024,00]])</f>
        <v>11600.39</v>
      </c>
    </row>
    <row r="48" spans="1:43" x14ac:dyDescent="0.2">
      <c r="A48" s="7">
        <v>1024</v>
      </c>
      <c r="B48" s="15">
        <v>28868.04</v>
      </c>
      <c r="C48" s="15">
        <v>32457.09</v>
      </c>
      <c r="D48" s="15">
        <v>30461.16</v>
      </c>
      <c r="E48" s="15">
        <v>31023.13</v>
      </c>
      <c r="F48" s="15">
        <v>31120.21</v>
      </c>
      <c r="G48" s="15">
        <v>31110.98</v>
      </c>
      <c r="H48" s="15">
        <v>30132.06</v>
      </c>
      <c r="I48" s="15">
        <v>29200.92</v>
      </c>
      <c r="J48" s="15">
        <f>MAX(Таблица611[[#This Row],[8]:[1024]])</f>
        <v>32457.09</v>
      </c>
      <c r="L48" s="7">
        <v>1024</v>
      </c>
      <c r="M48" s="15">
        <v>32358.95</v>
      </c>
      <c r="N48" s="15">
        <v>44652.99</v>
      </c>
      <c r="O48" s="15">
        <v>47954.400000000001</v>
      </c>
      <c r="P48" s="15">
        <v>38971.980000000003</v>
      </c>
      <c r="Q48" s="15">
        <v>33549.160000000003</v>
      </c>
      <c r="R48" s="15">
        <v>28577.439999999999</v>
      </c>
      <c r="S48" s="15">
        <v>28480.48</v>
      </c>
      <c r="T48" s="15">
        <v>28213.919999999998</v>
      </c>
      <c r="U48" s="15">
        <f>MAX(Таблица712[[#This Row],[8]:[1024]])</f>
        <v>47954.400000000001</v>
      </c>
      <c r="W48" s="7">
        <v>1024</v>
      </c>
      <c r="X48" s="15">
        <v>23438.880000000001</v>
      </c>
      <c r="Y48" s="15">
        <v>24543.65</v>
      </c>
      <c r="Z48" s="15">
        <v>24566.76</v>
      </c>
      <c r="AA48" s="15">
        <v>23799.25</v>
      </c>
      <c r="AB48" s="15">
        <v>23533.91</v>
      </c>
      <c r="AC48" s="15">
        <v>22814.31</v>
      </c>
      <c r="AD48" s="15">
        <v>22528.63</v>
      </c>
      <c r="AE48" s="15">
        <v>22423.01</v>
      </c>
      <c r="AF48" s="14">
        <f>MAX(Таблица813[[#This Row],[8]:[1024�'[0m]])</f>
        <v>24566.76</v>
      </c>
      <c r="AH48" s="22">
        <v>1024</v>
      </c>
      <c r="AI48" s="20">
        <v>20803.53</v>
      </c>
      <c r="AJ48" s="20">
        <v>21670.01</v>
      </c>
      <c r="AK48" s="20">
        <v>21572.62</v>
      </c>
      <c r="AL48" s="20">
        <v>20735.13</v>
      </c>
      <c r="AM48" s="20">
        <v>20720.810000000001</v>
      </c>
      <c r="AN48" s="20">
        <v>19803.75</v>
      </c>
      <c r="AO48" s="20">
        <v>19473.419999999998</v>
      </c>
      <c r="AP48" s="20">
        <v>19390.490000000002</v>
      </c>
      <c r="AQ48" s="19">
        <f>MAX(Таблица2[[#This Row],[8,00]:[1024,00]])</f>
        <v>21670.01</v>
      </c>
    </row>
    <row r="49" spans="1:43" x14ac:dyDescent="0.2">
      <c r="A49" s="7">
        <v>2048</v>
      </c>
      <c r="B49" s="15">
        <v>26601</v>
      </c>
      <c r="C49" s="15">
        <v>28316.59</v>
      </c>
      <c r="D49" s="15">
        <v>28584.71</v>
      </c>
      <c r="E49" s="15">
        <v>28350.7</v>
      </c>
      <c r="F49" s="15">
        <v>28113.47</v>
      </c>
      <c r="G49" s="15">
        <v>28125.279999999999</v>
      </c>
      <c r="H49" s="15">
        <v>27940.87</v>
      </c>
      <c r="I49" s="15">
        <v>27789.97</v>
      </c>
      <c r="J49" s="15">
        <f>MAX(Таблица611[[#This Row],[8]:[1024]])</f>
        <v>28584.71</v>
      </c>
      <c r="L49" s="7">
        <v>2048</v>
      </c>
      <c r="M49" s="15">
        <v>20983.55</v>
      </c>
      <c r="N49" s="15">
        <v>21747.53</v>
      </c>
      <c r="O49" s="15">
        <v>24755.74</v>
      </c>
      <c r="P49" s="15">
        <v>29187.51</v>
      </c>
      <c r="Q49" s="15">
        <v>30299.03</v>
      </c>
      <c r="R49" s="15">
        <v>31027.18</v>
      </c>
      <c r="S49" s="15">
        <v>31447.119999999999</v>
      </c>
      <c r="T49" s="15">
        <v>31782.94</v>
      </c>
      <c r="U49" s="15">
        <f>MAX(Таблица712[[#This Row],[8]:[1024]])</f>
        <v>31782.94</v>
      </c>
      <c r="W49" s="7">
        <v>2048</v>
      </c>
      <c r="X49" s="15">
        <v>37743.11</v>
      </c>
      <c r="Y49" s="15">
        <v>39408.559999999998</v>
      </c>
      <c r="Z49" s="15">
        <v>37787.56</v>
      </c>
      <c r="AA49" s="15">
        <v>34896.97</v>
      </c>
      <c r="AB49" s="15">
        <v>33734.5</v>
      </c>
      <c r="AC49" s="15">
        <v>32920.400000000001</v>
      </c>
      <c r="AD49" s="15">
        <v>32585.8</v>
      </c>
      <c r="AE49" s="15">
        <v>32231.919999999998</v>
      </c>
      <c r="AF49" s="14">
        <f>MAX(Таблица813[[#This Row],[8]:[1024�'[0m]])</f>
        <v>39408.559999999998</v>
      </c>
      <c r="AH49" s="22">
        <v>2048</v>
      </c>
      <c r="AI49" s="20">
        <v>32017.98</v>
      </c>
      <c r="AJ49" s="20">
        <v>33102.11</v>
      </c>
      <c r="AK49" s="20">
        <v>30735.17</v>
      </c>
      <c r="AL49" s="20">
        <v>28369.82</v>
      </c>
      <c r="AM49" s="20">
        <v>27722.42</v>
      </c>
      <c r="AN49" s="20">
        <v>28075.11</v>
      </c>
      <c r="AO49" s="20">
        <v>28100.35</v>
      </c>
      <c r="AP49" s="20">
        <v>27585.84</v>
      </c>
      <c r="AQ49" s="19">
        <f>MAX(Таблица2[[#This Row],[8,00]:[1024,00]])</f>
        <v>33102.11</v>
      </c>
    </row>
    <row r="50" spans="1:43" x14ac:dyDescent="0.2">
      <c r="A50" s="7">
        <v>4096</v>
      </c>
      <c r="B50" s="15">
        <v>42789.94</v>
      </c>
      <c r="C50" s="15">
        <v>44077.48</v>
      </c>
      <c r="D50" s="15">
        <v>43421.89</v>
      </c>
      <c r="E50" s="15">
        <v>43056.1</v>
      </c>
      <c r="F50" s="15">
        <v>42994.33</v>
      </c>
      <c r="G50" s="15">
        <v>42832.51</v>
      </c>
      <c r="H50" s="15">
        <v>42732.14</v>
      </c>
      <c r="I50" s="15">
        <v>42511.9</v>
      </c>
      <c r="J50" s="15">
        <f>MAX(Таблица611[[#This Row],[8]:[1024]])</f>
        <v>44077.48</v>
      </c>
      <c r="L50" s="7">
        <v>4096</v>
      </c>
      <c r="M50" s="15">
        <v>32939.9</v>
      </c>
      <c r="N50" s="15">
        <v>33731.53</v>
      </c>
      <c r="O50" s="15">
        <v>38111.99</v>
      </c>
      <c r="P50" s="15">
        <v>41667.730000000003</v>
      </c>
      <c r="Q50" s="15">
        <v>41872.25</v>
      </c>
      <c r="R50" s="15">
        <v>42020.66</v>
      </c>
      <c r="S50" s="15">
        <v>42056.22</v>
      </c>
      <c r="T50" s="15">
        <v>42263.49</v>
      </c>
      <c r="U50" s="15">
        <f>MAX(Таблица712[[#This Row],[8]:[1024]])</f>
        <v>42263.49</v>
      </c>
      <c r="W50" s="7">
        <v>4096</v>
      </c>
      <c r="X50" s="15">
        <v>43290.69</v>
      </c>
      <c r="Y50" s="15">
        <v>42048.82</v>
      </c>
      <c r="Z50" s="15">
        <v>41091.480000000003</v>
      </c>
      <c r="AA50" s="15">
        <v>39690.06</v>
      </c>
      <c r="AB50" s="15">
        <v>39219.620000000003</v>
      </c>
      <c r="AC50" s="15">
        <v>39036.769999999997</v>
      </c>
      <c r="AD50" s="15">
        <v>38788.75</v>
      </c>
      <c r="AE50" s="15">
        <v>38725.980000000003</v>
      </c>
      <c r="AF50" s="14">
        <f>MAX(Таблица813[[#This Row],[8]:[1024�'[0m]])</f>
        <v>43290.69</v>
      </c>
      <c r="AH50" s="22">
        <v>4096</v>
      </c>
      <c r="AI50" s="20">
        <v>39539.06</v>
      </c>
      <c r="AJ50" s="20">
        <v>37840.89</v>
      </c>
      <c r="AK50" s="20">
        <v>37120.519999999997</v>
      </c>
      <c r="AL50" s="20">
        <v>36022.089999999997</v>
      </c>
      <c r="AM50" s="20">
        <v>35516.69</v>
      </c>
      <c r="AN50" s="20">
        <v>35280.6</v>
      </c>
      <c r="AO50" s="20">
        <v>35235.019999999997</v>
      </c>
      <c r="AP50" s="20">
        <v>35200.01</v>
      </c>
      <c r="AQ50" s="19">
        <f>MAX(Таблица2[[#This Row],[8,00]:[1024,00]])</f>
        <v>39539.06</v>
      </c>
    </row>
    <row r="51" spans="1:43" x14ac:dyDescent="0.2">
      <c r="A51" s="7">
        <v>8192</v>
      </c>
      <c r="B51" s="15">
        <v>58422.2</v>
      </c>
      <c r="C51" s="15">
        <v>57802.080000000002</v>
      </c>
      <c r="D51" s="15">
        <v>57163.38</v>
      </c>
      <c r="E51" s="15">
        <v>56866.03</v>
      </c>
      <c r="F51" s="15">
        <v>56626.59</v>
      </c>
      <c r="G51" s="15">
        <v>56650.35</v>
      </c>
      <c r="H51" s="15">
        <v>56643.94</v>
      </c>
      <c r="I51" s="15">
        <v>56579.1</v>
      </c>
      <c r="J51" s="15">
        <f>MAX(Таблица611[[#This Row],[8]:[1024]])</f>
        <v>58422.2</v>
      </c>
      <c r="L51" s="7">
        <v>8192</v>
      </c>
      <c r="M51" s="15">
        <v>46298.02</v>
      </c>
      <c r="N51" s="15">
        <v>46043.23</v>
      </c>
      <c r="O51" s="15">
        <v>50411.42</v>
      </c>
      <c r="P51" s="15">
        <v>53404.2</v>
      </c>
      <c r="Q51" s="15">
        <v>53554.17</v>
      </c>
      <c r="R51" s="15">
        <v>53697.52</v>
      </c>
      <c r="S51" s="15">
        <v>53642.34</v>
      </c>
      <c r="T51" s="15">
        <v>53705.18</v>
      </c>
      <c r="U51" s="15">
        <f>MAX(Таблица712[[#This Row],[8]:[1024]])</f>
        <v>53705.18</v>
      </c>
      <c r="W51" s="7">
        <v>8192</v>
      </c>
      <c r="X51" s="15">
        <v>48421.79</v>
      </c>
      <c r="Y51" s="15">
        <v>48679.48</v>
      </c>
      <c r="Z51" s="15">
        <v>46597.96</v>
      </c>
      <c r="AA51" s="15">
        <v>45602.03</v>
      </c>
      <c r="AB51" s="15">
        <v>45109.81</v>
      </c>
      <c r="AC51" s="15">
        <v>44813.64</v>
      </c>
      <c r="AD51" s="15">
        <v>44623.48</v>
      </c>
      <c r="AE51" s="15">
        <v>44651.63</v>
      </c>
      <c r="AF51" s="14">
        <f>MAX(Таблица813[[#This Row],[8]:[1024�'[0m]])</f>
        <v>48679.48</v>
      </c>
      <c r="AH51" s="22">
        <v>8192</v>
      </c>
      <c r="AI51" s="20">
        <v>42586.879999999997</v>
      </c>
      <c r="AJ51" s="20">
        <v>43039</v>
      </c>
      <c r="AK51" s="20">
        <v>41476.06</v>
      </c>
      <c r="AL51" s="20">
        <v>40538.269999999997</v>
      </c>
      <c r="AM51" s="20">
        <v>40205.46</v>
      </c>
      <c r="AN51" s="20">
        <v>40139.11</v>
      </c>
      <c r="AO51" s="20">
        <v>40037.25</v>
      </c>
      <c r="AP51" s="20">
        <v>40045.96</v>
      </c>
      <c r="AQ51" s="19">
        <f>MAX(Таблица2[[#This Row],[8,00]:[1024,00]])</f>
        <v>43039</v>
      </c>
    </row>
    <row r="52" spans="1:43" x14ac:dyDescent="0.2">
      <c r="A52" s="7">
        <v>16384</v>
      </c>
      <c r="B52" s="15">
        <v>69187.73</v>
      </c>
      <c r="C52" s="15">
        <v>68770.210000000006</v>
      </c>
      <c r="D52" s="15">
        <v>68355.77</v>
      </c>
      <c r="E52" s="15">
        <v>68069.14</v>
      </c>
      <c r="F52" s="15">
        <v>68124.490000000005</v>
      </c>
      <c r="G52" s="15">
        <v>67996.23</v>
      </c>
      <c r="H52" s="15">
        <v>67953.63</v>
      </c>
      <c r="I52" s="15">
        <v>67940.149999999994</v>
      </c>
      <c r="J52" s="15">
        <f>MAX(Таблица611[[#This Row],[8]:[1024]])</f>
        <v>69187.73</v>
      </c>
      <c r="L52" s="7">
        <v>16384</v>
      </c>
      <c r="M52" s="15">
        <v>71977.58</v>
      </c>
      <c r="N52" s="15">
        <v>72942.28</v>
      </c>
      <c r="O52" s="15">
        <v>72357.55</v>
      </c>
      <c r="P52" s="15">
        <v>72115.58</v>
      </c>
      <c r="Q52" s="15">
        <v>70991.899999999994</v>
      </c>
      <c r="R52" s="15">
        <v>70743.11</v>
      </c>
      <c r="S52" s="15">
        <v>70618.259999999995</v>
      </c>
      <c r="T52" s="15">
        <v>70798.34</v>
      </c>
      <c r="U52" s="15">
        <f>MAX(Таблица712[[#This Row],[8]:[1024]])</f>
        <v>72942.28</v>
      </c>
      <c r="W52" s="7">
        <v>16384</v>
      </c>
      <c r="X52" s="15">
        <v>53926.38</v>
      </c>
      <c r="Y52" s="15">
        <v>52080.959999999999</v>
      </c>
      <c r="Z52" s="15">
        <v>50508.39</v>
      </c>
      <c r="AA52" s="15">
        <v>49366.19</v>
      </c>
      <c r="AB52" s="15">
        <v>48890.9</v>
      </c>
      <c r="AC52" s="15">
        <v>48757.39</v>
      </c>
      <c r="AD52" s="15">
        <v>48377.599999999999</v>
      </c>
      <c r="AE52" s="15">
        <v>48360.23</v>
      </c>
      <c r="AF52" s="14">
        <f>MAX(Таблица813[[#This Row],[8]:[1024�'[0m]])</f>
        <v>53926.38</v>
      </c>
      <c r="AH52" s="22">
        <v>16384</v>
      </c>
      <c r="AI52" s="20">
        <v>45132.73</v>
      </c>
      <c r="AJ52" s="20">
        <v>45140.92</v>
      </c>
      <c r="AK52" s="20">
        <v>44241.27</v>
      </c>
      <c r="AL52" s="20">
        <v>43879.25</v>
      </c>
      <c r="AM52" s="20">
        <v>43025.22</v>
      </c>
      <c r="AN52" s="20">
        <v>42709.52</v>
      </c>
      <c r="AO52" s="20">
        <v>42728.55</v>
      </c>
      <c r="AP52" s="20">
        <v>42756.98</v>
      </c>
      <c r="AQ52" s="19">
        <f>MAX(Таблица2[[#This Row],[8,00]:[1024,00]])</f>
        <v>45140.92</v>
      </c>
    </row>
    <row r="53" spans="1:43" x14ac:dyDescent="0.2">
      <c r="A53" s="7">
        <v>32768</v>
      </c>
      <c r="B53" s="15">
        <v>83559.39</v>
      </c>
      <c r="C53" s="15">
        <v>83688.03</v>
      </c>
      <c r="D53" s="15">
        <v>83790.570000000007</v>
      </c>
      <c r="E53" s="15">
        <v>83733.66</v>
      </c>
      <c r="F53" s="15">
        <v>83710.320000000007</v>
      </c>
      <c r="G53" s="15">
        <v>83667.42</v>
      </c>
      <c r="H53" s="15">
        <v>83721.179999999993</v>
      </c>
      <c r="I53" s="15">
        <v>83687.820000000007</v>
      </c>
      <c r="J53" s="15">
        <f>MAX(Таблица611[[#This Row],[8]:[1024]])</f>
        <v>83790.570000000007</v>
      </c>
      <c r="L53" s="7">
        <v>32768</v>
      </c>
      <c r="M53" s="15">
        <v>79897.429999999993</v>
      </c>
      <c r="N53" s="15">
        <v>80538.44</v>
      </c>
      <c r="O53" s="15">
        <v>80229.37</v>
      </c>
      <c r="P53" s="15">
        <v>79735.17</v>
      </c>
      <c r="Q53" s="15">
        <v>79419.710000000006</v>
      </c>
      <c r="R53" s="15">
        <v>79409.5</v>
      </c>
      <c r="S53" s="15">
        <v>79438.38</v>
      </c>
      <c r="T53" s="15">
        <v>79289.820000000007</v>
      </c>
      <c r="U53" s="15">
        <f>MAX(Таблица712[[#This Row],[8]:[1024]])</f>
        <v>80538.44</v>
      </c>
      <c r="W53" s="7">
        <v>32768</v>
      </c>
      <c r="X53" s="15">
        <v>54108.3</v>
      </c>
      <c r="Y53" s="15">
        <v>51803.73</v>
      </c>
      <c r="Z53" s="15">
        <v>51487.86</v>
      </c>
      <c r="AA53" s="15">
        <v>51288.1</v>
      </c>
      <c r="AB53" s="15">
        <v>50750.65</v>
      </c>
      <c r="AC53" s="15">
        <v>50289.06</v>
      </c>
      <c r="AD53" s="15">
        <v>50190.91</v>
      </c>
      <c r="AE53" s="15">
        <v>49677.22</v>
      </c>
      <c r="AF53" s="14">
        <f>MAX(Таблица813[[#This Row],[8]:[1024�'[0m]])</f>
        <v>54108.3</v>
      </c>
      <c r="AH53" s="22">
        <v>32768</v>
      </c>
      <c r="AI53" s="20">
        <v>43637.75</v>
      </c>
      <c r="AJ53" s="20">
        <v>43968.36</v>
      </c>
      <c r="AK53" s="20">
        <v>42465.88</v>
      </c>
      <c r="AL53" s="20">
        <v>43342.42</v>
      </c>
      <c r="AM53" s="20">
        <v>43013.77</v>
      </c>
      <c r="AN53" s="20">
        <v>42661.32</v>
      </c>
      <c r="AO53" s="20">
        <v>42598.94</v>
      </c>
      <c r="AP53" s="20">
        <v>42643.34</v>
      </c>
      <c r="AQ53" s="19">
        <f>MAX(Таблица2[[#This Row],[8,00]:[1024,00]])</f>
        <v>43968.36</v>
      </c>
    </row>
    <row r="54" spans="1:43" x14ac:dyDescent="0.2">
      <c r="A54" s="7">
        <v>65536</v>
      </c>
      <c r="B54" s="15">
        <v>87040.320000000007</v>
      </c>
      <c r="C54" s="15">
        <v>87087.26</v>
      </c>
      <c r="D54" s="15">
        <v>87029.21</v>
      </c>
      <c r="E54" s="15">
        <v>87019.02</v>
      </c>
      <c r="F54" s="15">
        <v>87187.63</v>
      </c>
      <c r="G54" s="15">
        <v>87016.72</v>
      </c>
      <c r="H54" s="15">
        <v>87055.67</v>
      </c>
      <c r="I54" s="15">
        <v>87328.05</v>
      </c>
      <c r="J54" s="15">
        <f>MAX(Таблица611[[#This Row],[8]:[1024]])</f>
        <v>87328.05</v>
      </c>
      <c r="L54" s="7">
        <v>65536</v>
      </c>
      <c r="M54" s="15">
        <v>84477.119999999995</v>
      </c>
      <c r="N54" s="15">
        <v>84957.58</v>
      </c>
      <c r="O54" s="15">
        <v>84865.61</v>
      </c>
      <c r="P54" s="15">
        <v>84587.64</v>
      </c>
      <c r="Q54" s="15">
        <v>84445.57</v>
      </c>
      <c r="R54" s="15">
        <v>84443.34</v>
      </c>
      <c r="S54" s="15">
        <v>84447.039999999994</v>
      </c>
      <c r="T54" s="15">
        <v>84440.73</v>
      </c>
      <c r="U54" s="15">
        <f>MAX(Таблица712[[#This Row],[8]:[1024]])</f>
        <v>84957.58</v>
      </c>
      <c r="W54" s="7">
        <v>65536</v>
      </c>
      <c r="X54" s="15">
        <v>52381.86</v>
      </c>
      <c r="Y54" s="15">
        <v>51813.06</v>
      </c>
      <c r="Z54" s="15">
        <v>51659.92</v>
      </c>
      <c r="AA54" s="15">
        <v>51443.19</v>
      </c>
      <c r="AB54" s="15">
        <v>50794.400000000001</v>
      </c>
      <c r="AC54" s="15">
        <v>50585.48</v>
      </c>
      <c r="AD54" s="15">
        <v>50533.31</v>
      </c>
      <c r="AE54" s="15">
        <v>50279.11</v>
      </c>
      <c r="AF54" s="14">
        <f>MAX(Таблица813[[#This Row],[8]:[1024�'[0m]])</f>
        <v>52381.86</v>
      </c>
      <c r="AH54" s="22">
        <v>65536</v>
      </c>
      <c r="AI54" s="20">
        <v>42851.79</v>
      </c>
      <c r="AJ54" s="20">
        <v>42713.83</v>
      </c>
      <c r="AK54" s="20">
        <v>42713.120000000003</v>
      </c>
      <c r="AL54" s="20">
        <v>42676.92</v>
      </c>
      <c r="AM54" s="20">
        <v>42565.9</v>
      </c>
      <c r="AN54" s="20">
        <v>42345.91</v>
      </c>
      <c r="AO54" s="20">
        <v>42409.25</v>
      </c>
      <c r="AP54" s="20">
        <v>42335.4</v>
      </c>
      <c r="AQ54" s="19">
        <f>MAX(Таблица2[[#This Row],[8,00]:[1024,00]])</f>
        <v>42851.79</v>
      </c>
    </row>
    <row r="55" spans="1:43" x14ac:dyDescent="0.2">
      <c r="A55" s="7">
        <v>131072</v>
      </c>
      <c r="B55" s="15">
        <v>89523.94</v>
      </c>
      <c r="C55" s="15">
        <v>89367.34</v>
      </c>
      <c r="D55" s="15">
        <v>89479.81</v>
      </c>
      <c r="E55" s="15">
        <v>89462.399999999994</v>
      </c>
      <c r="F55" s="15">
        <v>89523.72</v>
      </c>
      <c r="G55" s="15">
        <v>89504.12</v>
      </c>
      <c r="H55" s="15">
        <v>89488.639999999999</v>
      </c>
      <c r="I55" s="15">
        <v>89452.4</v>
      </c>
      <c r="J55" s="15">
        <f>MAX(Таблица611[[#This Row],[8]:[1024]])</f>
        <v>89523.94</v>
      </c>
      <c r="L55" s="7">
        <v>131072</v>
      </c>
      <c r="M55" s="15">
        <v>87694.92</v>
      </c>
      <c r="N55" s="15">
        <v>87947.78</v>
      </c>
      <c r="O55" s="15">
        <v>87971.71</v>
      </c>
      <c r="P55" s="15">
        <v>87793.53</v>
      </c>
      <c r="Q55" s="15">
        <v>87766.67</v>
      </c>
      <c r="R55" s="15">
        <v>87575.87</v>
      </c>
      <c r="S55" s="15">
        <v>87620.32</v>
      </c>
      <c r="T55" s="15">
        <v>87545.7</v>
      </c>
      <c r="U55" s="15">
        <f>MAX(Таблица712[[#This Row],[8]:[1024]])</f>
        <v>87971.71</v>
      </c>
      <c r="W55" s="7">
        <v>131072</v>
      </c>
      <c r="X55" s="15">
        <v>51812.32</v>
      </c>
      <c r="Y55" s="15">
        <v>51590.91</v>
      </c>
      <c r="Z55" s="15">
        <v>51532.14</v>
      </c>
      <c r="AA55" s="15">
        <v>51476.42</v>
      </c>
      <c r="AB55" s="15">
        <v>51138.78</v>
      </c>
      <c r="AC55" s="15">
        <v>50812.93</v>
      </c>
      <c r="AD55" s="15">
        <v>50469.33</v>
      </c>
      <c r="AE55" s="15">
        <v>50684.08</v>
      </c>
      <c r="AF55" s="14">
        <f>MAX(Таблица813[[#This Row],[8]:[1024�'[0m]])</f>
        <v>51812.32</v>
      </c>
      <c r="AH55" s="22">
        <v>131072</v>
      </c>
      <c r="AI55" s="20">
        <v>42272.27</v>
      </c>
      <c r="AJ55" s="20">
        <v>42246.89</v>
      </c>
      <c r="AK55" s="20">
        <v>42291.99</v>
      </c>
      <c r="AL55" s="20">
        <v>42312.38</v>
      </c>
      <c r="AM55" s="20">
        <v>41989.11</v>
      </c>
      <c r="AN55" s="20">
        <v>41964.160000000003</v>
      </c>
      <c r="AO55" s="20">
        <v>41829.599999999999</v>
      </c>
      <c r="AP55" s="20">
        <v>42007.97</v>
      </c>
      <c r="AQ55" s="19">
        <f>MAX(Таблица2[[#This Row],[8,00]:[1024,00]])</f>
        <v>42312.38</v>
      </c>
    </row>
    <row r="56" spans="1:43" x14ac:dyDescent="0.2">
      <c r="A56" s="7">
        <v>262144</v>
      </c>
      <c r="B56" s="15">
        <v>90250.75</v>
      </c>
      <c r="C56" s="15">
        <v>90290.94</v>
      </c>
      <c r="D56" s="15">
        <v>90286.05</v>
      </c>
      <c r="E56" s="15">
        <v>90325.66</v>
      </c>
      <c r="F56" s="15">
        <v>90313.78</v>
      </c>
      <c r="G56" s="15">
        <v>90281.07</v>
      </c>
      <c r="H56" s="15">
        <v>90306.96</v>
      </c>
      <c r="I56" s="15">
        <v>90246.85</v>
      </c>
      <c r="J56" s="15">
        <f>MAX(Таблица611[[#This Row],[8]:[1024]])</f>
        <v>90325.66</v>
      </c>
      <c r="L56" s="7">
        <v>262144</v>
      </c>
      <c r="M56" s="15">
        <v>89083.73</v>
      </c>
      <c r="N56" s="15">
        <v>89290.94</v>
      </c>
      <c r="O56" s="15">
        <v>89303.73</v>
      </c>
      <c r="P56" s="15">
        <v>89282.7</v>
      </c>
      <c r="Q56" s="15">
        <v>89251.67</v>
      </c>
      <c r="R56" s="15">
        <v>89230.45</v>
      </c>
      <c r="S56" s="15">
        <v>89189.45</v>
      </c>
      <c r="T56" s="15">
        <v>88973.94</v>
      </c>
      <c r="U56" s="15">
        <f>MAX(Таблица712[[#This Row],[8]:[1024]])</f>
        <v>89303.73</v>
      </c>
      <c r="W56" s="7">
        <v>262144</v>
      </c>
      <c r="X56" s="15">
        <v>57883.59</v>
      </c>
      <c r="Y56" s="15">
        <v>57399.99</v>
      </c>
      <c r="Z56" s="15">
        <v>57363.18</v>
      </c>
      <c r="AA56" s="15">
        <v>53682.559999999998</v>
      </c>
      <c r="AB56" s="15">
        <v>51971.6</v>
      </c>
      <c r="AC56" s="15">
        <v>51048.19</v>
      </c>
      <c r="AD56" s="15">
        <v>50699.7</v>
      </c>
      <c r="AE56" s="15">
        <v>50347.13</v>
      </c>
      <c r="AF56" s="14">
        <f>MAX(Таблица813[[#This Row],[8]:[1024�'[0m]])</f>
        <v>57883.59</v>
      </c>
      <c r="AH56" s="22">
        <v>262144</v>
      </c>
      <c r="AI56" s="20">
        <v>46594.51</v>
      </c>
      <c r="AJ56" s="20">
        <v>46318.6</v>
      </c>
      <c r="AK56" s="20">
        <v>45913.279999999999</v>
      </c>
      <c r="AL56" s="20">
        <v>43904.79</v>
      </c>
      <c r="AM56" s="20">
        <v>42699.12</v>
      </c>
      <c r="AN56" s="20">
        <v>42082.02</v>
      </c>
      <c r="AO56" s="20">
        <v>41816.449999999997</v>
      </c>
      <c r="AP56" s="20">
        <v>41863.56</v>
      </c>
      <c r="AQ56" s="19">
        <f>MAX(Таблица2[[#This Row],[8,00]:[1024,00]])</f>
        <v>46594.51</v>
      </c>
    </row>
    <row r="57" spans="1:43" x14ac:dyDescent="0.2">
      <c r="A57" s="7">
        <v>524288</v>
      </c>
      <c r="B57" s="15">
        <v>90490.36</v>
      </c>
      <c r="C57" s="15">
        <v>90504.95</v>
      </c>
      <c r="D57" s="15">
        <v>90468.81</v>
      </c>
      <c r="E57" s="15">
        <v>90472.15</v>
      </c>
      <c r="F57" s="15">
        <v>90471.72</v>
      </c>
      <c r="G57" s="15">
        <v>90473.03</v>
      </c>
      <c r="H57" s="15">
        <v>90478.01</v>
      </c>
      <c r="I57" s="15">
        <v>90443.54</v>
      </c>
      <c r="J57" s="15">
        <f>MAX(Таблица611[[#This Row],[8]:[1024]])</f>
        <v>90504.95</v>
      </c>
      <c r="L57" s="7">
        <v>524288</v>
      </c>
      <c r="M57" s="15">
        <v>89988.12</v>
      </c>
      <c r="N57" s="15">
        <v>90117.23</v>
      </c>
      <c r="O57" s="15">
        <v>90098.5</v>
      </c>
      <c r="P57" s="15">
        <v>90080.29</v>
      </c>
      <c r="Q57" s="15">
        <v>90095.26</v>
      </c>
      <c r="R57" s="15">
        <v>90076.65</v>
      </c>
      <c r="S57" s="15">
        <v>90046.080000000002</v>
      </c>
      <c r="T57" s="15">
        <v>89987.17</v>
      </c>
      <c r="U57" s="15">
        <f>MAX(Таблица712[[#This Row],[8]:[1024]])</f>
        <v>90117.23</v>
      </c>
      <c r="W57" s="7">
        <v>524288</v>
      </c>
      <c r="X57" s="15">
        <v>54594.16</v>
      </c>
      <c r="Y57" s="15">
        <v>54448.85</v>
      </c>
      <c r="Z57" s="15">
        <v>54250.33</v>
      </c>
      <c r="AA57" s="15">
        <v>52257.760000000002</v>
      </c>
      <c r="AB57" s="15">
        <v>51009.09</v>
      </c>
      <c r="AC57" s="15">
        <v>50308.44</v>
      </c>
      <c r="AD57" s="15">
        <v>49913.02</v>
      </c>
      <c r="AE57" s="15">
        <v>50006.49</v>
      </c>
      <c r="AF57" s="14">
        <f>MAX(Таблица813[[#This Row],[8]:[1024�'[0m]])</f>
        <v>54594.16</v>
      </c>
      <c r="AH57" s="22">
        <v>524288</v>
      </c>
      <c r="AI57" s="20">
        <v>43646.52</v>
      </c>
      <c r="AJ57" s="20">
        <v>43526.93</v>
      </c>
      <c r="AK57" s="20">
        <v>43236.47</v>
      </c>
      <c r="AL57" s="20">
        <v>42981.26</v>
      </c>
      <c r="AM57" s="20">
        <v>42316.31</v>
      </c>
      <c r="AN57" s="20">
        <v>42009.17</v>
      </c>
      <c r="AO57" s="20">
        <v>41883.17</v>
      </c>
      <c r="AP57" s="20">
        <v>41941.01</v>
      </c>
      <c r="AQ57" s="19">
        <f>MAX(Таблица2[[#This Row],[8,00]:[1024,00]])</f>
        <v>43646.52</v>
      </c>
    </row>
    <row r="58" spans="1:43" x14ac:dyDescent="0.2">
      <c r="A58" s="7">
        <v>1048576</v>
      </c>
      <c r="B58" s="15">
        <v>88026.53</v>
      </c>
      <c r="C58" s="15">
        <v>88135.6</v>
      </c>
      <c r="D58" s="15">
        <v>88096.28</v>
      </c>
      <c r="E58" s="15">
        <v>87986.36</v>
      </c>
      <c r="F58" s="15">
        <v>87875.01</v>
      </c>
      <c r="G58" s="15">
        <v>87764.89</v>
      </c>
      <c r="H58" s="15">
        <v>87736.1</v>
      </c>
      <c r="I58" s="15">
        <v>87767.65</v>
      </c>
      <c r="J58" s="15">
        <f>MAX(Таблица611[[#This Row],[8]:[1024]])</f>
        <v>88135.6</v>
      </c>
      <c r="L58" s="7">
        <v>1048576</v>
      </c>
      <c r="M58" s="15">
        <v>87818.51</v>
      </c>
      <c r="N58" s="15">
        <v>87915.79</v>
      </c>
      <c r="O58" s="15">
        <v>87836.19</v>
      </c>
      <c r="P58" s="15">
        <v>87717.79</v>
      </c>
      <c r="Q58" s="15">
        <v>87649.919999999998</v>
      </c>
      <c r="R58" s="15">
        <v>87561.53</v>
      </c>
      <c r="S58" s="15">
        <v>87521.51</v>
      </c>
      <c r="T58" s="15">
        <v>87568.01</v>
      </c>
      <c r="U58" s="15">
        <f>MAX(Таблица712[[#This Row],[8]:[1024]])</f>
        <v>87915.79</v>
      </c>
      <c r="W58" s="7">
        <v>1048576</v>
      </c>
      <c r="X58" s="15">
        <v>52881.25</v>
      </c>
      <c r="Y58" s="15">
        <v>52654.77</v>
      </c>
      <c r="Z58" s="15">
        <v>52410</v>
      </c>
      <c r="AA58" s="15">
        <v>51679.9</v>
      </c>
      <c r="AB58" s="15">
        <v>50817.46</v>
      </c>
      <c r="AC58" s="15">
        <v>50290.15</v>
      </c>
      <c r="AD58" s="15">
        <v>50213.81</v>
      </c>
      <c r="AE58" s="15">
        <v>50188.17</v>
      </c>
      <c r="AF58" s="14">
        <f>MAX(Таблица813[[#This Row],[8]:[1024�'[0m]])</f>
        <v>52881.25</v>
      </c>
      <c r="AH58" s="22">
        <v>1048576</v>
      </c>
      <c r="AI58" s="20">
        <v>42171.5</v>
      </c>
      <c r="AJ58" s="20">
        <v>42057.87</v>
      </c>
      <c r="AK58" s="20">
        <v>41794.82</v>
      </c>
      <c r="AL58" s="20">
        <v>42725.39</v>
      </c>
      <c r="AM58" s="20">
        <v>42519.88</v>
      </c>
      <c r="AN58" s="20">
        <v>42438.29</v>
      </c>
      <c r="AO58" s="20">
        <v>42488.47</v>
      </c>
      <c r="AP58" s="20">
        <v>42629.21</v>
      </c>
      <c r="AQ58" s="19">
        <f>MAX(Таблица2[[#This Row],[8,00]:[1024,00]])</f>
        <v>42725.39</v>
      </c>
    </row>
    <row r="59" spans="1:43" x14ac:dyDescent="0.2">
      <c r="A59" s="7">
        <v>2097152</v>
      </c>
      <c r="B59" s="15">
        <v>87844.06</v>
      </c>
      <c r="C59" s="15">
        <v>87895.53</v>
      </c>
      <c r="D59" s="15">
        <v>87896.5</v>
      </c>
      <c r="E59" s="15">
        <v>87859.82</v>
      </c>
      <c r="F59" s="15">
        <v>87811.07</v>
      </c>
      <c r="G59" s="15">
        <v>87763.25</v>
      </c>
      <c r="H59" s="15">
        <v>87759.35</v>
      </c>
      <c r="I59" s="15">
        <v>87784.31</v>
      </c>
      <c r="J59" s="15">
        <f>MAX(Таблица611[[#This Row],[8]:[1024]])</f>
        <v>87896.5</v>
      </c>
      <c r="L59" s="6">
        <v>2097152</v>
      </c>
      <c r="M59" s="15">
        <v>87750.7</v>
      </c>
      <c r="N59" s="15">
        <v>87777.89</v>
      </c>
      <c r="O59" s="15">
        <v>87743.29</v>
      </c>
      <c r="P59" s="15">
        <v>87705.82</v>
      </c>
      <c r="Q59" s="15">
        <v>87672.09</v>
      </c>
      <c r="R59" s="15">
        <v>87625.79</v>
      </c>
      <c r="S59" s="15">
        <v>87624.77</v>
      </c>
      <c r="T59" s="15">
        <v>87648.68</v>
      </c>
      <c r="U59" s="15">
        <f>MAX(Таблица712[[#This Row],[8]:[1024]])</f>
        <v>87777.89</v>
      </c>
      <c r="W59" s="7">
        <v>2097152</v>
      </c>
      <c r="X59" s="15">
        <v>51787.67</v>
      </c>
      <c r="Y59" s="15">
        <v>51830.51</v>
      </c>
      <c r="Z59" s="15">
        <v>51811.78</v>
      </c>
      <c r="AA59" s="15">
        <v>52097.23</v>
      </c>
      <c r="AB59" s="15">
        <v>51963.22</v>
      </c>
      <c r="AC59" s="15">
        <v>52004.21</v>
      </c>
      <c r="AD59" s="15">
        <v>52042.26</v>
      </c>
      <c r="AE59" s="15">
        <v>52233.17</v>
      </c>
      <c r="AF59" s="14">
        <f>MAX(Таблица813[[#This Row],[8]:[1024�'[0m]])</f>
        <v>52233.17</v>
      </c>
      <c r="AH59" s="22">
        <v>2097152</v>
      </c>
      <c r="AI59" s="20">
        <v>41371.46</v>
      </c>
      <c r="AJ59" s="20">
        <v>41401.07</v>
      </c>
      <c r="AK59" s="20">
        <v>41453.35</v>
      </c>
      <c r="AL59" s="20">
        <v>43038.33</v>
      </c>
      <c r="AM59" s="20">
        <v>43765.48</v>
      </c>
      <c r="AN59" s="20">
        <v>44246.080000000002</v>
      </c>
      <c r="AO59" s="20">
        <v>44528.81</v>
      </c>
      <c r="AP59" s="20">
        <v>44750.49</v>
      </c>
      <c r="AQ59" s="19">
        <f>MAX(Таблица2[[#This Row],[8,00]:[1024,00]])</f>
        <v>44750.49</v>
      </c>
    </row>
    <row r="60" spans="1:43" x14ac:dyDescent="0.2">
      <c r="A60" s="6">
        <v>4194304</v>
      </c>
      <c r="B60" s="15">
        <v>87856.53</v>
      </c>
      <c r="C60" s="15">
        <v>87842.76</v>
      </c>
      <c r="D60" s="15">
        <v>87847.24</v>
      </c>
      <c r="E60" s="15">
        <v>87831.03</v>
      </c>
      <c r="F60" s="15"/>
      <c r="G60" s="15"/>
      <c r="H60" s="15"/>
      <c r="I60" s="15"/>
      <c r="J60" s="15">
        <f>MAX(Таблица611[[#This Row],[8]:[1024]])</f>
        <v>87856.53</v>
      </c>
      <c r="W60" s="6">
        <v>4194304</v>
      </c>
      <c r="X60" s="15">
        <v>51659.79</v>
      </c>
      <c r="Y60" s="15">
        <v>51729.7</v>
      </c>
      <c r="Z60" s="15"/>
      <c r="AA60" s="15"/>
      <c r="AB60" s="15"/>
      <c r="AC60" s="15"/>
      <c r="AD60" s="15"/>
      <c r="AE60" s="15"/>
      <c r="AF60" s="14">
        <f>MAX(Таблица813[[#This Row],[8]:[1024�'[0m]])</f>
        <v>51729.7</v>
      </c>
      <c r="AH60" s="23">
        <v>4194304</v>
      </c>
      <c r="AI60" s="20">
        <v>41350.879999999997</v>
      </c>
      <c r="AJ60" s="20">
        <v>41369.9</v>
      </c>
      <c r="AK60" s="20">
        <v>41374.36</v>
      </c>
      <c r="AL60" s="20">
        <v>43158.83</v>
      </c>
      <c r="AM60" s="20">
        <v>44033.46</v>
      </c>
      <c r="AN60" s="20">
        <v>44607.27</v>
      </c>
      <c r="AO60" s="20">
        <v>44915.02</v>
      </c>
      <c r="AP60" s="20"/>
      <c r="AQ60" s="19">
        <f>MAX(Таблица2[[#This Row],[8,00]:[1024,00]])</f>
        <v>44915.02</v>
      </c>
    </row>
  </sheetData>
  <pageMargins left="0.7" right="0.7" top="0.75" bottom="0.75" header="0.3" footer="0.3"/>
  <pageSetup paperSize="9" orientation="portrait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IMB-MPI1 Alltoall</vt:lpstr>
      <vt:lpstr>osu_mbr_mr</vt:lpstr>
    </vt:vector>
  </TitlesOfParts>
  <Company>nicevt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sakhoon</dc:creator>
  <cp:lastModifiedBy>Timur</cp:lastModifiedBy>
  <cp:lastPrinted>2011-06-01T17:58:31Z</cp:lastPrinted>
  <dcterms:created xsi:type="dcterms:W3CDTF">2011-05-31T18:26:45Z</dcterms:created>
  <dcterms:modified xsi:type="dcterms:W3CDTF">2015-06-04T14:20:32Z</dcterms:modified>
</cp:coreProperties>
</file>