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ikjin-my.sharepoint.com/personal/hpark_ikjin_co_kr/Documents/익진/Task/20250202 발주시스템/위시캣/발주서 샘플/"/>
    </mc:Choice>
  </mc:AlternateContent>
  <xr:revisionPtr revIDLastSave="55" documentId="13_ncr:1_{DE1F6A0F-12E2-4B70-A3AD-5718270B7FE9}" xr6:coauthVersionLast="47" xr6:coauthVersionMax="47" xr10:uidLastSave="{DB47EA9C-8891-4DD1-8E70-947AC3C5B1EE}"/>
  <bookViews>
    <workbookView xWindow="-108" yWindow="-108" windowWidth="23256" windowHeight="14016" xr2:uid="{058A5F7B-5DA0-404C-A0E4-9C5A9C6D180D}"/>
  </bookViews>
  <sheets>
    <sheet name="집행내역서(입력)" sheetId="1" r:id="rId1"/>
    <sheet name="집행내역서(DB)" sheetId="2" r:id="rId2"/>
  </sheets>
  <definedNames>
    <definedName name="_xlnm._FilterDatabase" localSheetId="0" hidden="1">'집행내역서(입력)'!$A$1:$L$1</definedName>
    <definedName name="ExternalData_1" localSheetId="1" hidden="1">'집행내역서(DB)'!$A$1:$L$191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3" i="1" l="1"/>
  <c r="J591" i="1"/>
  <c r="J301" i="1" l="1"/>
  <c r="J300" i="1"/>
  <c r="J299" i="1"/>
  <c r="J298" i="1"/>
  <c r="J297" i="1"/>
  <c r="J296" i="1"/>
  <c r="J27" i="1" l="1"/>
  <c r="J26" i="1"/>
  <c r="J415" i="1"/>
  <c r="J414" i="1"/>
  <c r="J413" i="1"/>
  <c r="J159" i="1"/>
  <c r="J440" i="1" l="1"/>
  <c r="J439" i="1"/>
  <c r="J438" i="1"/>
  <c r="J437" i="1"/>
  <c r="J436" i="1"/>
  <c r="J435" i="1"/>
  <c r="J434" i="1"/>
  <c r="J424" i="1" l="1"/>
  <c r="J423" i="1"/>
  <c r="J422" i="1"/>
  <c r="J421" i="1"/>
  <c r="J408" i="1"/>
  <c r="J197" i="1"/>
  <c r="R423" i="1"/>
  <c r="Q421" i="1"/>
  <c r="Q420" i="1"/>
  <c r="R215" i="1"/>
  <c r="Q423" i="1" l="1"/>
  <c r="R540" i="1"/>
  <c r="Q538" i="1"/>
  <c r="R519" i="1"/>
  <c r="Q517" i="1"/>
  <c r="R470" i="1"/>
  <c r="Q468" i="1"/>
  <c r="R412" i="1"/>
  <c r="Q410" i="1"/>
  <c r="R383" i="1"/>
  <c r="Q381" i="1"/>
  <c r="R362" i="1"/>
  <c r="Q360" i="1"/>
  <c r="R346" i="1"/>
  <c r="Q344" i="1"/>
  <c r="R337" i="1"/>
  <c r="Q335" i="1"/>
  <c r="R326" i="1"/>
  <c r="Q324" i="1"/>
  <c r="Q266" i="1"/>
  <c r="R260" i="1"/>
  <c r="Q258" i="1"/>
  <c r="R252" i="1"/>
  <c r="Q250" i="1"/>
  <c r="R234" i="1"/>
  <c r="Q232" i="1"/>
  <c r="Q213" i="1"/>
  <c r="R202" i="1"/>
  <c r="Q200" i="1"/>
  <c r="Q189" i="1"/>
  <c r="Q175" i="1"/>
  <c r="R165" i="1"/>
  <c r="Q163" i="1"/>
  <c r="R47" i="1"/>
  <c r="Q45" i="1"/>
  <c r="S45" i="1" s="1"/>
  <c r="R30" i="1"/>
  <c r="Q28" i="1"/>
  <c r="R12" i="1"/>
  <c r="Q10" i="1"/>
  <c r="J41" i="1"/>
  <c r="J40" i="1"/>
  <c r="J412" i="1" l="1"/>
  <c r="J411" i="1"/>
  <c r="J410" i="1"/>
  <c r="Q408" i="1"/>
  <c r="J409" i="1"/>
  <c r="J235" i="1"/>
  <c r="J234" i="1"/>
  <c r="J233" i="1"/>
  <c r="J232" i="1"/>
  <c r="J231" i="1"/>
  <c r="J174" i="1"/>
  <c r="Q409" i="1" l="1"/>
  <c r="Q412" i="1" s="1"/>
  <c r="J158" i="1"/>
  <c r="R264" i="1" l="1"/>
  <c r="J497" i="1"/>
  <c r="J496" i="1"/>
  <c r="J278" i="1" l="1"/>
  <c r="J277" i="1"/>
  <c r="J276" i="1"/>
  <c r="J275" i="1"/>
  <c r="J636" i="1" l="1"/>
  <c r="J534" i="1"/>
  <c r="J629" i="1"/>
  <c r="G629" i="1"/>
  <c r="G636" i="1" s="1"/>
  <c r="J640" i="1" l="1"/>
  <c r="J433" i="1"/>
  <c r="J432" i="1"/>
  <c r="J454" i="1" s="1"/>
  <c r="R265" i="1" l="1"/>
  <c r="R268" i="1" s="1"/>
  <c r="J512" i="1" l="1"/>
  <c r="J511" i="1"/>
  <c r="J510" i="1"/>
  <c r="J509" i="1"/>
  <c r="J508" i="1"/>
  <c r="J507" i="1"/>
  <c r="J506" i="1"/>
  <c r="J505" i="1"/>
  <c r="J504" i="1"/>
  <c r="J294" i="1" l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G522" i="1"/>
  <c r="G534" i="1" s="1"/>
  <c r="Q199" i="1" l="1"/>
  <c r="Q188" i="1"/>
  <c r="Q174" i="1"/>
  <c r="Q162" i="1"/>
  <c r="J194" i="1" l="1"/>
  <c r="J193" i="1"/>
  <c r="Q359" i="1"/>
  <c r="Q358" i="1"/>
  <c r="Q357" i="1"/>
  <c r="Q343" i="1"/>
  <c r="Q342" i="1"/>
  <c r="Q341" i="1"/>
  <c r="Q323" i="1"/>
  <c r="Q322" i="1"/>
  <c r="Q257" i="1"/>
  <c r="Q256" i="1"/>
  <c r="R191" i="1"/>
  <c r="R177" i="1"/>
  <c r="Q362" i="1" l="1"/>
  <c r="Q346" i="1"/>
  <c r="J25" i="1" l="1"/>
  <c r="J24" i="1"/>
  <c r="J23" i="1"/>
  <c r="J520" i="1"/>
  <c r="J519" i="1"/>
  <c r="J518" i="1"/>
  <c r="J494" i="1"/>
  <c r="J493" i="1"/>
  <c r="J492" i="1"/>
  <c r="J491" i="1"/>
  <c r="J490" i="1"/>
  <c r="J489" i="1"/>
  <c r="J467" i="1"/>
  <c r="J339" i="1"/>
  <c r="J338" i="1"/>
  <c r="J337" i="1"/>
  <c r="J336" i="1"/>
  <c r="J335" i="1"/>
  <c r="J334" i="1"/>
  <c r="J333" i="1"/>
  <c r="J332" i="1"/>
  <c r="J331" i="1"/>
  <c r="J329" i="1"/>
  <c r="J328" i="1"/>
  <c r="J324" i="1"/>
  <c r="J323" i="1"/>
  <c r="J322" i="1"/>
  <c r="J321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6" i="1"/>
  <c r="J255" i="1"/>
  <c r="J254" i="1"/>
  <c r="J253" i="1"/>
  <c r="J252" i="1"/>
  <c r="J247" i="1"/>
  <c r="J246" i="1"/>
  <c r="J228" i="1"/>
  <c r="J227" i="1"/>
  <c r="J226" i="1"/>
  <c r="J225" i="1"/>
  <c r="J205" i="1"/>
  <c r="J204" i="1"/>
  <c r="J203" i="1"/>
  <c r="J202" i="1"/>
  <c r="J201" i="1"/>
  <c r="J200" i="1"/>
  <c r="J199" i="1"/>
  <c r="J198" i="1"/>
  <c r="J172" i="1"/>
  <c r="J171" i="1"/>
  <c r="J170" i="1"/>
  <c r="J162" i="1"/>
  <c r="J157" i="1"/>
  <c r="J8" i="1"/>
  <c r="J7" i="1"/>
  <c r="J6" i="1"/>
  <c r="G430" i="1"/>
  <c r="G454" i="1"/>
  <c r="G319" i="1"/>
  <c r="G352" i="1"/>
  <c r="Q153" i="1"/>
  <c r="P153" i="1"/>
  <c r="Q143" i="1"/>
  <c r="P143" i="1"/>
  <c r="T13" i="1"/>
  <c r="T14" i="1"/>
  <c r="T15" i="1"/>
  <c r="T12" i="1"/>
  <c r="Q264" i="1" l="1"/>
  <c r="Q265" i="1"/>
  <c r="J522" i="1"/>
  <c r="J535" i="1" s="1"/>
  <c r="Q263" i="1"/>
  <c r="Q321" i="1"/>
  <c r="Q326" i="1" s="1"/>
  <c r="Q247" i="1"/>
  <c r="Q255" i="1"/>
  <c r="Q260" i="1" s="1"/>
  <c r="J352" i="1"/>
  <c r="J430" i="1"/>
  <c r="Q268" i="1" l="1"/>
  <c r="Q204" i="1"/>
  <c r="Q194" i="1"/>
  <c r="Q183" i="1"/>
  <c r="J569" i="1" l="1"/>
  <c r="Q228" i="1"/>
  <c r="Q332" i="1"/>
  <c r="Q227" i="1"/>
  <c r="Q226" i="1"/>
  <c r="Q42" i="1"/>
  <c r="S42" i="1" s="1"/>
  <c r="Q24" i="1"/>
  <c r="Q9" i="1"/>
  <c r="Q159" i="1"/>
  <c r="Q156" i="1"/>
  <c r="Q377" i="1"/>
  <c r="Q171" i="1"/>
  <c r="Q43" i="1"/>
  <c r="S43" i="1" s="1"/>
  <c r="Q8" i="1"/>
  <c r="Q6" i="1"/>
  <c r="Q25" i="1"/>
  <c r="Q27" i="1"/>
  <c r="Q44" i="1"/>
  <c r="S44" i="1" s="1"/>
  <c r="Q41" i="1"/>
  <c r="S41" i="1" s="1"/>
  <c r="Q26" i="1"/>
  <c r="Q7" i="1"/>
  <c r="Q158" i="1"/>
  <c r="Q161" i="1"/>
  <c r="Q182" i="1"/>
  <c r="Q212" i="1"/>
  <c r="Q331" i="1"/>
  <c r="Q185" i="1"/>
  <c r="Q186" i="1"/>
  <c r="Q187" i="1"/>
  <c r="Q462" i="1"/>
  <c r="Q207" i="1"/>
  <c r="Q211" i="1"/>
  <c r="Q512" i="1"/>
  <c r="Q195" i="1"/>
  <c r="Q379" i="1"/>
  <c r="Q208" i="1"/>
  <c r="Q536" i="1"/>
  <c r="Q248" i="1"/>
  <c r="Q464" i="1"/>
  <c r="Q511" i="1"/>
  <c r="Q210" i="1"/>
  <c r="Q508" i="1"/>
  <c r="Q380" i="1"/>
  <c r="Q514" i="1"/>
  <c r="Q196" i="1"/>
  <c r="Q515" i="1"/>
  <c r="Q225" i="1"/>
  <c r="Q197" i="1"/>
  <c r="Q466" i="1"/>
  <c r="Q209" i="1"/>
  <c r="Q509" i="1"/>
  <c r="Q537" i="1"/>
  <c r="Q378" i="1"/>
  <c r="Q168" i="1"/>
  <c r="Q170" i="1"/>
  <c r="Q206" i="1"/>
  <c r="Q513" i="1"/>
  <c r="Q465" i="1"/>
  <c r="Q249" i="1"/>
  <c r="Q330" i="1"/>
  <c r="Q205" i="1"/>
  <c r="Q173" i="1"/>
  <c r="J455" i="1"/>
  <c r="Q231" i="1"/>
  <c r="Q510" i="1"/>
  <c r="Q333" i="1"/>
  <c r="Q376" i="1"/>
  <c r="Q229" i="1"/>
  <c r="Q516" i="1"/>
  <c r="Q334" i="1"/>
  <c r="Q184" i="1"/>
  <c r="Q467" i="1"/>
  <c r="Q198" i="1"/>
  <c r="Q463" i="1"/>
  <c r="Q193" i="1"/>
  <c r="Q157" i="1"/>
  <c r="Q169" i="1"/>
  <c r="Q160" i="1"/>
  <c r="Q172" i="1"/>
  <c r="J620" i="1"/>
  <c r="J585" i="1"/>
  <c r="J556" i="1"/>
  <c r="J486" i="1"/>
  <c r="G402" i="1"/>
  <c r="J402" i="1"/>
  <c r="G391" i="1"/>
  <c r="G382" i="1"/>
  <c r="G369" i="1"/>
  <c r="J391" i="1"/>
  <c r="J382" i="1"/>
  <c r="J369" i="1"/>
  <c r="G244" i="1"/>
  <c r="J244" i="1"/>
  <c r="G220" i="1"/>
  <c r="J220" i="1"/>
  <c r="G191" i="1"/>
  <c r="J191" i="1"/>
  <c r="G168" i="1"/>
  <c r="J168" i="1"/>
  <c r="G152" i="1"/>
  <c r="G137" i="1"/>
  <c r="G125" i="1"/>
  <c r="G104" i="1"/>
  <c r="G92" i="1"/>
  <c r="G80" i="1"/>
  <c r="J152" i="1"/>
  <c r="J137" i="1"/>
  <c r="J125" i="1"/>
  <c r="J104" i="1"/>
  <c r="J92" i="1"/>
  <c r="J80" i="1"/>
  <c r="G63" i="1"/>
  <c r="G54" i="1"/>
  <c r="G37" i="1"/>
  <c r="G21" i="1"/>
  <c r="J63" i="1"/>
  <c r="J54" i="1"/>
  <c r="J37" i="1"/>
  <c r="J21" i="1"/>
  <c r="Q215" i="1" l="1"/>
  <c r="Q540" i="1"/>
  <c r="Q337" i="1"/>
  <c r="Q519" i="1"/>
  <c r="Q470" i="1"/>
  <c r="Q383" i="1"/>
  <c r="Q252" i="1"/>
  <c r="Q191" i="1"/>
  <c r="Q47" i="1"/>
  <c r="Q202" i="1"/>
  <c r="Q177" i="1"/>
  <c r="Q165" i="1"/>
  <c r="Q30" i="1"/>
  <c r="Q12" i="1"/>
  <c r="J403" i="1"/>
  <c r="Q230" i="1"/>
  <c r="Q234" i="1" s="1"/>
  <c r="J153" i="1"/>
  <c r="J105" i="1"/>
  <c r="J64" i="1"/>
  <c r="J221" i="1"/>
  <c r="J222" i="1" l="1"/>
  <c r="J319" i="1" l="1"/>
  <c r="J353" i="1" l="1"/>
  <c r="J64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9DD4A8-653E-437E-BB36-95422856BF6C}" keepAlive="1" name="쿼리 - 집행내역서" description="통합 문서의 '집행내역서' 쿼리에 대한 연결입니다." type="5" refreshedVersion="8" background="1" saveData="1">
    <dbPr connection="Provider=Microsoft.Mashup.OleDb.1;Data Source=$Workbook$;Location=집행내역서;Extended Properties=&quot;&quot;" command="SELECT * FROM [집행내역서]"/>
  </connection>
</connections>
</file>

<file path=xl/sharedStrings.xml><?xml version="1.0" encoding="utf-8"?>
<sst xmlns="http://schemas.openxmlformats.org/spreadsheetml/2006/main" count="1801" uniqueCount="437">
  <si>
    <t>대분류</t>
    <phoneticPr fontId="1" type="noConversion"/>
  </si>
  <si>
    <t>중분류</t>
    <phoneticPr fontId="1" type="noConversion"/>
  </si>
  <si>
    <t>소분류</t>
    <phoneticPr fontId="1" type="noConversion"/>
  </si>
  <si>
    <t>발주일</t>
    <phoneticPr fontId="1" type="noConversion"/>
  </si>
  <si>
    <t>청구일</t>
    <phoneticPr fontId="1" type="noConversion"/>
  </si>
  <si>
    <t>품목</t>
    <phoneticPr fontId="1" type="noConversion"/>
  </si>
  <si>
    <t>수량</t>
    <phoneticPr fontId="1" type="noConversion"/>
  </si>
  <si>
    <t>단위</t>
    <phoneticPr fontId="1" type="noConversion"/>
  </si>
  <si>
    <t>단가</t>
    <phoneticPr fontId="1" type="noConversion"/>
  </si>
  <si>
    <t>금액</t>
    <phoneticPr fontId="1" type="noConversion"/>
  </si>
  <si>
    <t>거래처</t>
    <phoneticPr fontId="1" type="noConversion"/>
  </si>
  <si>
    <t>비고</t>
    <phoneticPr fontId="1" type="noConversion"/>
  </si>
  <si>
    <t>업체별</t>
    <phoneticPr fontId="1" type="noConversion"/>
  </si>
  <si>
    <t>월</t>
    <phoneticPr fontId="1" type="noConversion"/>
  </si>
  <si>
    <t>집행금액</t>
    <phoneticPr fontId="1" type="noConversion"/>
  </si>
  <si>
    <t>거래명세서금액</t>
    <phoneticPr fontId="1" type="noConversion"/>
  </si>
  <si>
    <t>차이</t>
    <phoneticPr fontId="1" type="noConversion"/>
  </si>
  <si>
    <t>무게</t>
    <phoneticPr fontId="1" type="noConversion"/>
  </si>
  <si>
    <t>1. 원자재비</t>
    <phoneticPr fontId="1" type="noConversion"/>
  </si>
  <si>
    <t>1) ALUM. SHEET</t>
  </si>
  <si>
    <t>A. 원자재</t>
  </si>
  <si>
    <t>KG</t>
  </si>
  <si>
    <t>합계: 원자재</t>
    <phoneticPr fontId="1" type="noConversion"/>
  </si>
  <si>
    <t>B. 가공</t>
  </si>
  <si>
    <t>M2</t>
  </si>
  <si>
    <t>보일러실 그릴후면</t>
  </si>
  <si>
    <t>보일러실 그릴후면 추가분</t>
  </si>
  <si>
    <t>지상1층 DA배관</t>
  </si>
  <si>
    <t>합계: 가공</t>
    <phoneticPr fontId="1" type="noConversion"/>
  </si>
  <si>
    <t>C. 도장</t>
    <phoneticPr fontId="1" type="noConversion"/>
  </si>
  <si>
    <t>M</t>
    <phoneticPr fontId="1" type="noConversion"/>
  </si>
  <si>
    <t>EA</t>
    <phoneticPr fontId="1" type="noConversion"/>
  </si>
  <si>
    <t>합계: 도장</t>
    <phoneticPr fontId="1" type="noConversion"/>
  </si>
  <si>
    <t>D. 단열</t>
    <phoneticPr fontId="1" type="noConversion"/>
  </si>
  <si>
    <t>합계: 단열</t>
    <phoneticPr fontId="1" type="noConversion"/>
  </si>
  <si>
    <t>합계: ALUM. SHEET</t>
    <phoneticPr fontId="1" type="noConversion"/>
  </si>
  <si>
    <t>2) 복합판넬</t>
  </si>
  <si>
    <t>합계: 복합판넬</t>
    <phoneticPr fontId="1" type="noConversion"/>
  </si>
  <si>
    <t>3) 백판넬</t>
  </si>
  <si>
    <t>본실행물량</t>
    <phoneticPr fontId="8" type="noConversion"/>
  </si>
  <si>
    <t>KG</t>
    <phoneticPr fontId="8" type="noConversion"/>
  </si>
  <si>
    <t>내역기준</t>
    <phoneticPr fontId="8" type="noConversion"/>
  </si>
  <si>
    <t>실물량기준</t>
    <phoneticPr fontId="8" type="noConversion"/>
  </si>
  <si>
    <t>본발주물량</t>
    <phoneticPr fontId="8" type="noConversion"/>
  </si>
  <si>
    <t>발주차수</t>
    <phoneticPr fontId="8" type="noConversion"/>
  </si>
  <si>
    <t>압출</t>
    <phoneticPr fontId="8" type="noConversion"/>
  </si>
  <si>
    <t>도장</t>
    <phoneticPr fontId="8" type="noConversion"/>
  </si>
  <si>
    <t>부자재</t>
    <phoneticPr fontId="8" type="noConversion"/>
  </si>
  <si>
    <t>C. 단열</t>
    <phoneticPr fontId="1" type="noConversion"/>
  </si>
  <si>
    <t>1차</t>
    <phoneticPr fontId="8" type="noConversion"/>
  </si>
  <si>
    <t>2차</t>
  </si>
  <si>
    <t>3차</t>
  </si>
  <si>
    <t>합계</t>
    <phoneticPr fontId="8" type="noConversion"/>
  </si>
  <si>
    <t>합계: 백판넬</t>
    <phoneticPr fontId="1" type="noConversion"/>
  </si>
  <si>
    <t>4) ALUM. 창호</t>
  </si>
  <si>
    <t>A. 압출</t>
    <phoneticPr fontId="1" type="noConversion"/>
  </si>
  <si>
    <t>2월 청구분</t>
  </si>
  <si>
    <t>4월 청구분</t>
    <phoneticPr fontId="1" type="noConversion"/>
  </si>
  <si>
    <t>IJ-15861</t>
  </si>
  <si>
    <t>합계: 압출</t>
    <phoneticPr fontId="1" type="noConversion"/>
  </si>
  <si>
    <t>B. 도장</t>
    <phoneticPr fontId="1" type="noConversion"/>
  </si>
  <si>
    <t>2월 청구</t>
  </si>
  <si>
    <t>도장3차</t>
    <phoneticPr fontId="1" type="noConversion"/>
  </si>
  <si>
    <t>M2</t>
    <phoneticPr fontId="1" type="noConversion"/>
  </si>
  <si>
    <t>서진단열창호</t>
    <phoneticPr fontId="8" type="noConversion"/>
  </si>
  <si>
    <t>PA-1255</t>
  </si>
  <si>
    <t>EA</t>
  </si>
  <si>
    <t>1차 20EA</t>
  </si>
  <si>
    <t>PA-1473</t>
  </si>
  <si>
    <t>30EA</t>
  </si>
  <si>
    <t>PA-1471</t>
  </si>
  <si>
    <t>2차 20EA</t>
  </si>
  <si>
    <t>PA-1472</t>
  </si>
  <si>
    <t>10EA</t>
  </si>
  <si>
    <t>YJG-176</t>
  </si>
  <si>
    <t>160EA</t>
  </si>
  <si>
    <t>YJG-694</t>
  </si>
  <si>
    <t>50EA</t>
  </si>
  <si>
    <t>O-035 L:6110</t>
  </si>
  <si>
    <t>3차 80EA</t>
  </si>
  <si>
    <t>O-035 L:5660</t>
  </si>
  <si>
    <t>29EA</t>
  </si>
  <si>
    <t>O-035 L:4970</t>
  </si>
  <si>
    <t>42EA</t>
  </si>
  <si>
    <t>O-035 L:7200</t>
    <phoneticPr fontId="1" type="noConversion"/>
  </si>
  <si>
    <t>25-4차</t>
    <phoneticPr fontId="1" type="noConversion"/>
  </si>
  <si>
    <t>O-035 L:7200</t>
  </si>
  <si>
    <t>합계: ALUM. 창호</t>
    <phoneticPr fontId="1" type="noConversion"/>
  </si>
  <si>
    <t>합계: 원자재비</t>
    <phoneticPr fontId="1" type="noConversion"/>
  </si>
  <si>
    <t>2. 부자재비</t>
  </si>
  <si>
    <t>1) 판넬</t>
    <phoneticPr fontId="1" type="noConversion"/>
  </si>
  <si>
    <t>I-01 120*50*5880*7T 9T</t>
  </si>
  <si>
    <t>I-02 120*50*7375*6T 3T</t>
  </si>
  <si>
    <t>I-03 200*120*9</t>
  </si>
  <si>
    <t>I-04 200*120*9</t>
  </si>
  <si>
    <t>3월 절삭</t>
    <phoneticPr fontId="1" type="noConversion"/>
  </si>
  <si>
    <t>BR-2 B/K 120*90*100*9T</t>
    <phoneticPr fontId="1" type="noConversion"/>
  </si>
  <si>
    <t>BR-3 B/K 150*90*100*10T</t>
    <phoneticPr fontId="1" type="noConversion"/>
  </si>
  <si>
    <t>BR-1 B/K 70*74*180*6T</t>
    <phoneticPr fontId="1" type="noConversion"/>
  </si>
  <si>
    <t>PIPE 100*50*500*2T</t>
    <phoneticPr fontId="1" type="noConversion"/>
  </si>
  <si>
    <t>사각와샤 40*40*4T</t>
    <phoneticPr fontId="1" type="noConversion"/>
  </si>
  <si>
    <t>합계: 판넬</t>
    <phoneticPr fontId="1" type="noConversion"/>
  </si>
  <si>
    <t>2) 창호</t>
    <phoneticPr fontId="1" type="noConversion"/>
  </si>
  <si>
    <t>화스너 80*80*4T</t>
  </si>
  <si>
    <t>화스너 135*300*6T</t>
  </si>
  <si>
    <t>AL.풍지판</t>
  </si>
  <si>
    <t>원발주 500개 / 실제 청구 400</t>
  </si>
  <si>
    <t>AL.스토퍼</t>
  </si>
  <si>
    <t>로라</t>
  </si>
  <si>
    <t>모헤어</t>
  </si>
  <si>
    <t>ROLL</t>
  </si>
  <si>
    <t>크리센트</t>
  </si>
  <si>
    <t>1차</t>
  </si>
  <si>
    <t>폼건</t>
  </si>
  <si>
    <t>고임목 혼합</t>
    <phoneticPr fontId="1" type="noConversion"/>
  </si>
  <si>
    <t>칼블럭 6*50</t>
    <phoneticPr fontId="1" type="noConversion"/>
  </si>
  <si>
    <t>칼블럭 6*70</t>
    <phoneticPr fontId="1" type="noConversion"/>
  </si>
  <si>
    <t>폼건</t>
    <phoneticPr fontId="1" type="noConversion"/>
  </si>
  <si>
    <t>고임목 12T</t>
    <phoneticPr fontId="1" type="noConversion"/>
  </si>
  <si>
    <t>칼블럭 8*70</t>
    <phoneticPr fontId="1" type="noConversion"/>
  </si>
  <si>
    <t>칼블럭 8*110</t>
    <phoneticPr fontId="1" type="noConversion"/>
  </si>
  <si>
    <t>칼블럭 8*50</t>
    <phoneticPr fontId="1" type="noConversion"/>
  </si>
  <si>
    <t>피스마개(회색, 대형)</t>
    <phoneticPr fontId="1" type="noConversion"/>
  </si>
  <si>
    <t>투명보호테이프(W100)</t>
    <phoneticPr fontId="1" type="noConversion"/>
  </si>
  <si>
    <t>R/L</t>
    <phoneticPr fontId="1" type="noConversion"/>
  </si>
  <si>
    <t>둥근머리 직결스크류 8*20</t>
    <phoneticPr fontId="1" type="noConversion"/>
  </si>
  <si>
    <t>원진앙카 M12*100</t>
    <phoneticPr fontId="1" type="noConversion"/>
  </si>
  <si>
    <t>육각볼트&amp;너트&amp;스프링와샤&amp;평와샤 M12*80</t>
    <phoneticPr fontId="1" type="noConversion"/>
  </si>
  <si>
    <t>합계: 창호</t>
    <phoneticPr fontId="1" type="noConversion"/>
  </si>
  <si>
    <t>3) 기타</t>
    <phoneticPr fontId="1" type="noConversion"/>
  </si>
  <si>
    <t>방충망 PVC</t>
  </si>
  <si>
    <t>방충망 로라</t>
  </si>
  <si>
    <t>방충망 3자망</t>
  </si>
  <si>
    <t>알루미늄 가네고 11mm</t>
  </si>
  <si>
    <t>스텐망 1168*343</t>
  </si>
  <si>
    <t>잔여</t>
  </si>
  <si>
    <t>스텐망 675*1715</t>
  </si>
  <si>
    <t>스텐망 1010*1900</t>
  </si>
  <si>
    <t>스텐망 1023*1100</t>
  </si>
  <si>
    <t>스텐망 1100*800</t>
  </si>
  <si>
    <t>스텐망 1088*1088</t>
  </si>
  <si>
    <t>스텐망 663*1670</t>
  </si>
  <si>
    <t>스텐망 1083*2145</t>
  </si>
  <si>
    <t>스텐망 1010*1555</t>
  </si>
  <si>
    <t>4차</t>
  </si>
  <si>
    <t>2월 버드스크린 제작 및 취부비</t>
  </si>
  <si>
    <t xml:space="preserve">3월 </t>
    <phoneticPr fontId="1" type="noConversion"/>
  </si>
  <si>
    <t>현장자재구입비</t>
    <phoneticPr fontId="1" type="noConversion"/>
  </si>
  <si>
    <t>합계: 기타</t>
    <phoneticPr fontId="1" type="noConversion"/>
  </si>
  <si>
    <t>합계: 부자재비</t>
    <phoneticPr fontId="1" type="noConversion"/>
  </si>
  <si>
    <t>3. 시공노무비</t>
  </si>
  <si>
    <t>1) 창호,판넬</t>
    <phoneticPr fontId="1" type="noConversion"/>
  </si>
  <si>
    <t>3월</t>
  </si>
  <si>
    <t>품</t>
  </si>
  <si>
    <t>4월</t>
    <phoneticPr fontId="1" type="noConversion"/>
  </si>
  <si>
    <t>합계: 창호,판넬</t>
    <phoneticPr fontId="1" type="noConversion"/>
  </si>
  <si>
    <t>2) 조립비</t>
    <phoneticPr fontId="1" type="noConversion"/>
  </si>
  <si>
    <t>합계: 조립비</t>
    <phoneticPr fontId="1" type="noConversion"/>
  </si>
  <si>
    <t>3) 유리</t>
    <phoneticPr fontId="1" type="noConversion"/>
  </si>
  <si>
    <t>합계: 유리</t>
    <phoneticPr fontId="1" type="noConversion"/>
  </si>
  <si>
    <t>4) 기타</t>
    <phoneticPr fontId="1" type="noConversion"/>
  </si>
  <si>
    <t>합계: 시공노무비</t>
    <phoneticPr fontId="1" type="noConversion"/>
  </si>
  <si>
    <t>4. 장비비</t>
  </si>
  <si>
    <t>1) 장비비</t>
    <phoneticPr fontId="1" type="noConversion"/>
  </si>
  <si>
    <t>지게차</t>
    <phoneticPr fontId="1" type="noConversion"/>
  </si>
  <si>
    <t>자재하차</t>
    <phoneticPr fontId="1" type="noConversion"/>
  </si>
  <si>
    <t>샷시하차</t>
    <phoneticPr fontId="1" type="noConversion"/>
  </si>
  <si>
    <t>스카이</t>
    <phoneticPr fontId="1" type="noConversion"/>
  </si>
  <si>
    <t>장비임대/크레인</t>
  </si>
  <si>
    <t>장비임대/2.5T</t>
  </si>
  <si>
    <t>합계: 곤도라</t>
    <phoneticPr fontId="1" type="noConversion"/>
  </si>
  <si>
    <t>2) 신호수 외</t>
    <phoneticPr fontId="1" type="noConversion"/>
  </si>
  <si>
    <t>품</t>
    <phoneticPr fontId="1" type="noConversion"/>
  </si>
  <si>
    <t>신호수</t>
    <phoneticPr fontId="1" type="noConversion"/>
  </si>
  <si>
    <t>서진원</t>
    <phoneticPr fontId="1" type="noConversion"/>
  </si>
  <si>
    <t>탁영롱</t>
    <phoneticPr fontId="1" type="noConversion"/>
  </si>
  <si>
    <t>합계: 신호수 외</t>
    <phoneticPr fontId="1" type="noConversion"/>
  </si>
  <si>
    <t>합계: 장비비</t>
    <phoneticPr fontId="1" type="noConversion"/>
  </si>
  <si>
    <t>5. 운반비</t>
  </si>
  <si>
    <t>운반비</t>
  </si>
  <si>
    <t>2월 운반비</t>
  </si>
  <si>
    <t>3월 운반비</t>
  </si>
  <si>
    <t>4월 운반비</t>
    <phoneticPr fontId="1" type="noConversion"/>
  </si>
  <si>
    <t>합계: 운반비</t>
    <phoneticPr fontId="1" type="noConversion"/>
  </si>
  <si>
    <t>6. 안전관리비</t>
    <phoneticPr fontId="1" type="noConversion"/>
  </si>
  <si>
    <t>1) 안전장비</t>
    <phoneticPr fontId="1" type="noConversion"/>
  </si>
  <si>
    <t>탄화포</t>
  </si>
  <si>
    <t>소화기 (3.3kg)</t>
    <phoneticPr fontId="1" type="noConversion"/>
  </si>
  <si>
    <t>탄화포</t>
    <phoneticPr fontId="1" type="noConversion"/>
  </si>
  <si>
    <t>PP로프 16mm*200M</t>
    <phoneticPr fontId="1" type="noConversion"/>
  </si>
  <si>
    <t>유도원 안전모</t>
    <phoneticPr fontId="1" type="noConversion"/>
  </si>
  <si>
    <t>화재감시자 안전모</t>
    <phoneticPr fontId="1" type="noConversion"/>
  </si>
  <si>
    <t>유도원 조끼</t>
    <phoneticPr fontId="1" type="noConversion"/>
  </si>
  <si>
    <t>화재감시자 조끼</t>
    <phoneticPr fontId="1" type="noConversion"/>
  </si>
  <si>
    <t>안전화 네파 36n</t>
    <phoneticPr fontId="1" type="noConversion"/>
  </si>
  <si>
    <t>용접우산(원형)</t>
    <phoneticPr fontId="1" type="noConversion"/>
  </si>
  <si>
    <t>소화기 (20kg)</t>
    <phoneticPr fontId="1" type="noConversion"/>
  </si>
  <si>
    <t>신호봉(건전지포함)</t>
    <phoneticPr fontId="1" type="noConversion"/>
  </si>
  <si>
    <t>안전모(보안경)</t>
  </si>
  <si>
    <t>유도원 안전모</t>
  </si>
  <si>
    <t>유도원 조끼</t>
  </si>
  <si>
    <t>합계: 안전장비</t>
    <phoneticPr fontId="1" type="noConversion"/>
  </si>
  <si>
    <t>2) 건강검진</t>
    <phoneticPr fontId="1" type="noConversion"/>
  </si>
  <si>
    <t>배치전검사</t>
    <phoneticPr fontId="1" type="noConversion"/>
  </si>
  <si>
    <t>합계: 건강검진</t>
    <phoneticPr fontId="1" type="noConversion"/>
  </si>
  <si>
    <t>합계: 안전관리비</t>
    <phoneticPr fontId="1" type="noConversion"/>
  </si>
  <si>
    <t>7. 폐기물처리비</t>
    <phoneticPr fontId="1" type="noConversion"/>
  </si>
  <si>
    <t>3월 폐기물처리</t>
  </si>
  <si>
    <t>4월 폐기물처리</t>
    <phoneticPr fontId="1" type="noConversion"/>
  </si>
  <si>
    <t>현대건설</t>
    <phoneticPr fontId="1" type="noConversion"/>
  </si>
  <si>
    <t xml:space="preserve">폐기물 폐콘크리트 </t>
    <phoneticPr fontId="1" type="noConversion"/>
  </si>
  <si>
    <t>공통가설 지게차</t>
    <phoneticPr fontId="1" type="noConversion"/>
  </si>
  <si>
    <t>일반관리비</t>
    <phoneticPr fontId="1" type="noConversion"/>
  </si>
  <si>
    <t>합계: 폐기물처리비</t>
    <phoneticPr fontId="1" type="noConversion"/>
  </si>
  <si>
    <t>8. 현장관리비</t>
    <phoneticPr fontId="1" type="noConversion"/>
  </si>
  <si>
    <t>1월 경비</t>
  </si>
  <si>
    <t>관리비</t>
    <phoneticPr fontId="1" type="noConversion"/>
  </si>
  <si>
    <t>전성룡</t>
  </si>
  <si>
    <t>2월 경비</t>
  </si>
  <si>
    <t>이대선</t>
  </si>
  <si>
    <t>3월 경비</t>
    <phoneticPr fontId="1" type="noConversion"/>
  </si>
  <si>
    <t>이대선</t>
    <phoneticPr fontId="1" type="noConversion"/>
  </si>
  <si>
    <t>합계: 현장관리비</t>
    <phoneticPr fontId="1" type="noConversion"/>
  </si>
  <si>
    <t>9. 접대비</t>
    <phoneticPr fontId="1" type="noConversion"/>
  </si>
  <si>
    <t>합계: 접대비</t>
    <phoneticPr fontId="1" type="noConversion"/>
  </si>
  <si>
    <t>10. 수수료</t>
    <phoneticPr fontId="1" type="noConversion"/>
  </si>
  <si>
    <t>합계: 수수료</t>
    <phoneticPr fontId="1" type="noConversion"/>
  </si>
  <si>
    <t>11. 기타</t>
    <phoneticPr fontId="1" type="noConversion"/>
  </si>
  <si>
    <t>1) 구조계산</t>
    <phoneticPr fontId="1" type="noConversion"/>
  </si>
  <si>
    <t>3월 구조계산_저층부 커튼월</t>
    <phoneticPr fontId="1" type="noConversion"/>
  </si>
  <si>
    <t>4월 구조계산_복도 창호</t>
    <phoneticPr fontId="1" type="noConversion"/>
  </si>
  <si>
    <t>합계: 구조계산</t>
    <phoneticPr fontId="1" type="noConversion"/>
  </si>
  <si>
    <t xml:space="preserve">2) </t>
    <phoneticPr fontId="1" type="noConversion"/>
  </si>
  <si>
    <t xml:space="preserve">합계: </t>
    <phoneticPr fontId="1" type="noConversion"/>
  </si>
  <si>
    <t>합계</t>
    <phoneticPr fontId="1" type="noConversion"/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</si>
  <si>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</si>
  <si>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</si>
  <si>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</si>
  <si>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</si>
  <si>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</si>
  <si>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</si>
  <si>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</si>
  <si>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</si>
  <si>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</si>
  <si>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</si>
  <si>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</si>
  <si>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</si>
  <si>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1. 원자재비</t>
  </si>
  <si>
    <t>C. 도장</t>
  </si>
  <si>
    <t>M</t>
  </si>
  <si>
    <t>A. 압출</t>
  </si>
  <si>
    <t>4월 청구분</t>
  </si>
  <si>
    <t>B. 도장</t>
  </si>
  <si>
    <t>도장3차</t>
  </si>
  <si>
    <t>C. 단열</t>
  </si>
  <si>
    <t>1) 판넬</t>
  </si>
  <si>
    <t>3월 절삭</t>
  </si>
  <si>
    <t>BR-2 B/K 120*90*100*9T</t>
  </si>
  <si>
    <t>BR-3 B/K 150*90*100*10T</t>
  </si>
  <si>
    <t>BR-1 B/K 70*74*180*6T</t>
  </si>
  <si>
    <t>PIPE 100*50*500*2T</t>
  </si>
  <si>
    <t>사각와샤 40*40*4T</t>
  </si>
  <si>
    <t>2) 창호</t>
  </si>
  <si>
    <t>고임목 혼합</t>
  </si>
  <si>
    <t>칼블럭 6*50</t>
  </si>
  <si>
    <t>칼블럭 6*70</t>
  </si>
  <si>
    <t>고임목 12T</t>
  </si>
  <si>
    <t>칼블럭 8*70</t>
  </si>
  <si>
    <t>칼블럭 8*110</t>
  </si>
  <si>
    <t>칼블럭 8*50</t>
  </si>
  <si>
    <t>피스마개(회색, 대형)</t>
  </si>
  <si>
    <t>투명보호테이프(W100)</t>
  </si>
  <si>
    <t>R/L</t>
  </si>
  <si>
    <t>둥근머리 직결스크류 8*20</t>
  </si>
  <si>
    <t>원진앙카 M12*100</t>
  </si>
  <si>
    <t>육각볼트&amp;너트&amp;스프링와샤&amp;평와샤 M12*80</t>
  </si>
  <si>
    <t>3) 기타</t>
  </si>
  <si>
    <t xml:space="preserve">3월 </t>
  </si>
  <si>
    <t>현장자재구입비</t>
  </si>
  <si>
    <t>1) 창호,판넬</t>
  </si>
  <si>
    <t>4월</t>
  </si>
  <si>
    <t>2) 조립비</t>
  </si>
  <si>
    <t>3) 유리</t>
  </si>
  <si>
    <t>1) 장비비</t>
  </si>
  <si>
    <t>자재하차</t>
  </si>
  <si>
    <t>샷시하차</t>
  </si>
  <si>
    <t>2) 신호수 외</t>
  </si>
  <si>
    <t>신호수</t>
  </si>
  <si>
    <t>서진원</t>
  </si>
  <si>
    <t>탁영롱</t>
  </si>
  <si>
    <t>4월 운반비</t>
  </si>
  <si>
    <t>6. 안전관리비</t>
  </si>
  <si>
    <t>1) 안전장비</t>
  </si>
  <si>
    <t>소화기 (3.3kg)</t>
  </si>
  <si>
    <t>PP로프 16mm*200M</t>
  </si>
  <si>
    <t>화재감시자 안전모</t>
  </si>
  <si>
    <t>화재감시자 조끼</t>
  </si>
  <si>
    <t>안전화 네파 36n</t>
  </si>
  <si>
    <t>용접우산(원형)</t>
  </si>
  <si>
    <t>소화기 (20kg)</t>
  </si>
  <si>
    <t>신호봉(건전지포함)</t>
  </si>
  <si>
    <t>2) 건강검진</t>
  </si>
  <si>
    <t>배치전검사</t>
  </si>
  <si>
    <t>7. 폐기물처리비</t>
  </si>
  <si>
    <t>4월 폐기물처리</t>
  </si>
  <si>
    <t>현대건설</t>
  </si>
  <si>
    <t xml:space="preserve">폐기물 폐콘크리트 </t>
  </si>
  <si>
    <t>공통가설 지게차</t>
  </si>
  <si>
    <t>일반관리비</t>
  </si>
  <si>
    <t>8. 현장관리비</t>
  </si>
  <si>
    <t>관리비</t>
  </si>
  <si>
    <t>3월 경비</t>
  </si>
  <si>
    <t>11. 기타</t>
  </si>
  <si>
    <t>1) 구조계산</t>
  </si>
  <si>
    <t>3월 구조계산_저층부 커튼월</t>
  </si>
  <si>
    <t>4월 구조계산_복도 창호</t>
  </si>
  <si>
    <t>4월 경비</t>
    <phoneticPr fontId="1" type="noConversion"/>
  </si>
  <si>
    <t>4월 경비</t>
  </si>
  <si>
    <t>##</t>
    <phoneticPr fontId="1" type="noConversion"/>
  </si>
  <si>
    <t>##</t>
  </si>
  <si>
    <t>5월 운반비</t>
    <phoneticPr fontId="1" type="noConversion"/>
  </si>
  <si>
    <t>5월</t>
    <phoneticPr fontId="1" type="noConversion"/>
  </si>
  <si>
    <t>방수몰탈</t>
    <phoneticPr fontId="1" type="noConversion"/>
  </si>
  <si>
    <t xml:space="preserve">박수진 </t>
  </si>
  <si>
    <t xml:space="preserve">서지원 </t>
  </si>
  <si>
    <t xml:space="preserve">손명산 </t>
  </si>
  <si>
    <t xml:space="preserve">장승훈 </t>
  </si>
  <si>
    <t xml:space="preserve">정성식 </t>
  </si>
  <si>
    <t xml:space="preserve">탁영롱 </t>
  </si>
  <si>
    <t xml:space="preserve">김병호 </t>
    <phoneticPr fontId="1" type="noConversion"/>
  </si>
  <si>
    <t>5월 청구분</t>
    <phoneticPr fontId="1" type="noConversion"/>
  </si>
  <si>
    <t>렌탈운반</t>
    <phoneticPr fontId="1" type="noConversion"/>
  </si>
  <si>
    <t>렌탈이동</t>
    <phoneticPr fontId="1" type="noConversion"/>
  </si>
  <si>
    <t>2T-AL 4차 22EA / 21.48M2</t>
    <phoneticPr fontId="1" type="noConversion"/>
  </si>
  <si>
    <t>2T-AL 1차 36EA / 74.6M2</t>
    <phoneticPr fontId="1" type="noConversion"/>
  </si>
  <si>
    <t>2T-AL 2차 72EA / 27.4M2</t>
    <phoneticPr fontId="1" type="noConversion"/>
  </si>
  <si>
    <t>2T-AL 3차 1EA / 0.3M2</t>
    <phoneticPr fontId="1" type="noConversion"/>
  </si>
  <si>
    <t>2T-AL 5차 4EA / 5.27M2</t>
    <phoneticPr fontId="1" type="noConversion"/>
  </si>
  <si>
    <t>1차 - 스크류 8*16</t>
    <phoneticPr fontId="1" type="noConversion"/>
  </si>
  <si>
    <t>1차 - 육각스크류 M8</t>
    <phoneticPr fontId="1" type="noConversion"/>
  </si>
  <si>
    <t>1차 - 드롭인 앙카 3/8*25</t>
    <phoneticPr fontId="1" type="noConversion"/>
  </si>
  <si>
    <t>1차 - 비닐시트 100*100</t>
    <phoneticPr fontId="1" type="noConversion"/>
  </si>
  <si>
    <t>1차 - 양카 M12 *100</t>
    <phoneticPr fontId="1" type="noConversion"/>
  </si>
  <si>
    <t>2차 - 타격공구</t>
    <phoneticPr fontId="1" type="noConversion"/>
  </si>
  <si>
    <t>2차 - 드롭인 앙카 3/8*25</t>
    <phoneticPr fontId="1" type="noConversion"/>
  </si>
  <si>
    <t>3차 - 우레탄폼</t>
    <phoneticPr fontId="1" type="noConversion"/>
  </si>
  <si>
    <t>3차 - 폼건</t>
    <phoneticPr fontId="1" type="noConversion"/>
  </si>
  <si>
    <t>3차 - 폼크리너</t>
    <phoneticPr fontId="1" type="noConversion"/>
  </si>
  <si>
    <t>3차 - 스크류 (둥근머리 8*25)</t>
    <phoneticPr fontId="1" type="noConversion"/>
  </si>
  <si>
    <t>3차 - 칼블럭</t>
    <phoneticPr fontId="1" type="noConversion"/>
  </si>
  <si>
    <t>3차 - 우마 아웃트리거</t>
    <phoneticPr fontId="1" type="noConversion"/>
  </si>
  <si>
    <t>3차 - 생명웨빙띠</t>
    <phoneticPr fontId="1" type="noConversion"/>
  </si>
  <si>
    <t>3차 - 논슬립테이프</t>
    <phoneticPr fontId="1" type="noConversion"/>
  </si>
  <si>
    <t>안전 1차 - 안전벨트</t>
    <phoneticPr fontId="1" type="noConversion"/>
  </si>
  <si>
    <t>안전 1차 - 탄화포</t>
    <phoneticPr fontId="1" type="noConversion"/>
  </si>
  <si>
    <t>안전 1차 - 프라이드각반</t>
    <phoneticPr fontId="1" type="noConversion"/>
  </si>
  <si>
    <t>안전 1차 - 안전모내피</t>
    <phoneticPr fontId="1" type="noConversion"/>
  </si>
  <si>
    <t>안전 1차 - 소화기 (3.3kg)</t>
    <phoneticPr fontId="1" type="noConversion"/>
  </si>
  <si>
    <t>안전 1차 - 낙상경보기</t>
    <phoneticPr fontId="1" type="noConversion"/>
  </si>
  <si>
    <t>징크스프레이</t>
    <phoneticPr fontId="1" type="noConversion"/>
  </si>
  <si>
    <t>화기감시자 안전모(적색)</t>
    <phoneticPr fontId="1" type="noConversion"/>
  </si>
  <si>
    <t>화기감시자 조끼(적색)</t>
    <phoneticPr fontId="1" type="noConversion"/>
  </si>
  <si>
    <t>유도원 조끼(노랑)</t>
    <phoneticPr fontId="1" type="noConversion"/>
  </si>
  <si>
    <t>유도원 안전모(노랑)</t>
    <phoneticPr fontId="1" type="noConversion"/>
  </si>
  <si>
    <t>2T-AL 1차 36EA / 74.6M2</t>
  </si>
  <si>
    <t>2T-AL 2차 72EA / 27.4M2</t>
  </si>
  <si>
    <t>2T-AL 3차 1EA / 0.3M2</t>
  </si>
  <si>
    <t>2T-AL 4차 22EA / 21.48M2</t>
  </si>
  <si>
    <t>2T-AL 5차 4EA / 5.27M2</t>
  </si>
  <si>
    <t>5월 청구분</t>
  </si>
  <si>
    <t>1차 - 스크류 8*16</t>
  </si>
  <si>
    <t>1차 - 육각스크류 M8</t>
  </si>
  <si>
    <t>1차 - 드롭인 앙카 3/8*25</t>
  </si>
  <si>
    <t>1차 - 비닐시트 100*100</t>
  </si>
  <si>
    <t>1차 - 양카 M12 *100</t>
  </si>
  <si>
    <t>2차 - 타격공구</t>
  </si>
  <si>
    <t>2차 - 드롭인 앙카 3/8*25</t>
  </si>
  <si>
    <t>3차 - 우레탄폼</t>
  </si>
  <si>
    <t>3차 - 폼건</t>
  </si>
  <si>
    <t>3차 - 폼크리너</t>
  </si>
  <si>
    <t>3차 - 스크류 (둥근머리 8*25)</t>
  </si>
  <si>
    <t>3차 - 칼블럭</t>
  </si>
  <si>
    <t>3차 - 우마 아웃트리거</t>
  </si>
  <si>
    <t>3차 - 생명웨빙띠</t>
  </si>
  <si>
    <t>3차 - 논슬립테이프</t>
  </si>
  <si>
    <t>징크스프레이</t>
  </si>
  <si>
    <t>화기감시자 안전모(적색)</t>
  </si>
  <si>
    <t>화기감시자 조끼(적색)</t>
  </si>
  <si>
    <t>유도원 조끼(노랑)</t>
  </si>
  <si>
    <t>유도원 안전모(노랑)</t>
  </si>
  <si>
    <t>5월</t>
  </si>
  <si>
    <t>4) 기타</t>
  </si>
  <si>
    <t>방수몰탈</t>
  </si>
  <si>
    <t>렌탈운반</t>
  </si>
  <si>
    <t>렌탈이동</t>
  </si>
  <si>
    <t xml:space="preserve">김병호 </t>
  </si>
  <si>
    <t>5월 운반비</t>
  </si>
  <si>
    <t>안전 1차 - 탄화포</t>
  </si>
  <si>
    <t>안전 1차 - 안전벨트</t>
  </si>
  <si>
    <t>안전 1차 - 프라이드각반</t>
  </si>
  <si>
    <t>안전 1차 - 안전모내피</t>
  </si>
  <si>
    <t>안전 1차 - 소화기 (3.3kg)</t>
  </si>
  <si>
    <t>안전 1차 - 낙상경보기</t>
  </si>
  <si>
    <t>건강보험 5월</t>
    <phoneticPr fontId="1" type="noConversion"/>
  </si>
  <si>
    <t>건강보험</t>
    <phoneticPr fontId="1" type="noConversion"/>
  </si>
  <si>
    <t>연금보험 5월</t>
    <phoneticPr fontId="1" type="noConversion"/>
  </si>
  <si>
    <t>국민연금</t>
    <phoneticPr fontId="1" type="noConversion"/>
  </si>
  <si>
    <t>TK실링텍</t>
  </si>
  <si>
    <t>케이윈시스템</t>
  </si>
  <si>
    <t>이스트크레인</t>
  </si>
  <si>
    <t>대화엔지니어링</t>
  </si>
  <si>
    <t>이노메탈</t>
  </si>
  <si>
    <t>베스트윈도우</t>
  </si>
  <si>
    <t>스피드물류</t>
  </si>
  <si>
    <t>서연소재텍</t>
  </si>
  <si>
    <t>동부자재상사</t>
  </si>
  <si>
    <t>뉴젠디벨로퍼</t>
  </si>
  <si>
    <t>에이엠솔루션즈</t>
  </si>
  <si>
    <t>넥스트플랜트</t>
  </si>
  <si>
    <t>영세엔지텍</t>
  </si>
  <si>
    <t>예일스틸</t>
  </si>
  <si>
    <t>글로벌메카텍</t>
  </si>
  <si>
    <t>제이비엔지니어링</t>
  </si>
  <si>
    <t>제노스텍</t>
  </si>
  <si>
    <t>엘림메탈테크</t>
  </si>
  <si>
    <t>센트럴머시너리</t>
  </si>
  <si>
    <t>케이에스파워텍</t>
  </si>
  <si>
    <t>티에스이앤씨</t>
  </si>
  <si>
    <t>유니모터스</t>
  </si>
  <si>
    <t>리버메디센터</t>
  </si>
  <si>
    <t>코리아에너지텍</t>
  </si>
  <si>
    <t>와이솔브텍</t>
  </si>
  <si>
    <t>벨루체 가온</t>
  </si>
  <si>
    <t>2T-가온 1차</t>
  </si>
  <si>
    <t>2T-가온 2차</t>
  </si>
  <si>
    <t>가온라보니타 1차 P.A</t>
  </si>
  <si>
    <t>가온라보니타 2차 P.A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</si>
</sst>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yy/mm"/>
    <numFmt numFmtId="177" formatCode="&quot;₩&quot;#,##0_);[Red]\(&quot;₩&quot;#,##0\)"/>
    <numFmt numFmtId="178" formatCode="&quot;₩&quot;#,##0;[Red]&quot;₩&quot;#,##0"/>
    <numFmt numFmtId="179" formatCode="0&quot;KG&quot;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9"/>
      <color indexed="8"/>
      <name val="맑은 고딕"/>
      <family val="3"/>
      <charset val="129"/>
    </font>
    <font>
      <sz val="11"/>
      <name val="돋움"/>
      <family val="3"/>
      <charset val="129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</borders>
  <cellStyleXfs count="5">
    <xf numFmtId="0" fontId="0" fillId="0" borderId="0">
      <alignment vertical="center"/>
    </xf>
    <xf numFmtId="0" fontId="9" fillId="0" borderId="0"/>
    <xf numFmtId="49" fontId="10" fillId="0" borderId="12">
      <alignment horizontal="center" vertical="center" shrinkToFit="1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</cellStyleXfs>
  <cellXfs count="13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0" fontId="4" fillId="0" borderId="1" xfId="0" applyFont="1" applyBorder="1">
      <alignment vertical="center"/>
    </xf>
    <xf numFmtId="0" fontId="5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3" fillId="5" borderId="0" xfId="0" applyFont="1" applyFill="1">
      <alignment vertical="center"/>
    </xf>
    <xf numFmtId="0" fontId="4" fillId="0" borderId="5" xfId="0" applyFont="1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3" fillId="6" borderId="0" xfId="0" applyFont="1" applyFill="1">
      <alignment vertical="center"/>
    </xf>
    <xf numFmtId="0" fontId="5" fillId="7" borderId="1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7" fillId="8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5" fillId="7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3" fontId="5" fillId="4" borderId="0" xfId="0" applyNumberFormat="1" applyFont="1" applyFill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5" fillId="7" borderId="1" xfId="0" applyNumberFormat="1" applyFont="1" applyFill="1" applyBorder="1" applyAlignment="1">
      <alignment horizontal="center" vertical="center"/>
    </xf>
    <xf numFmtId="3" fontId="5" fillId="7" borderId="2" xfId="0" applyNumberFormat="1" applyFont="1" applyFill="1" applyBorder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3" fillId="2" borderId="7" xfId="0" applyNumberFormat="1" applyFont="1" applyFill="1" applyBorder="1" applyAlignment="1">
      <alignment horizontal="center" vertical="center"/>
    </xf>
    <xf numFmtId="177" fontId="5" fillId="4" borderId="0" xfId="0" applyNumberFormat="1" applyFont="1" applyFill="1" applyAlignment="1">
      <alignment horizontal="center" vertical="center"/>
    </xf>
    <xf numFmtId="177" fontId="5" fillId="7" borderId="1" xfId="0" applyNumberFormat="1" applyFont="1" applyFill="1" applyBorder="1" applyAlignment="1">
      <alignment horizontal="center" vertical="center"/>
    </xf>
    <xf numFmtId="177" fontId="5" fillId="7" borderId="2" xfId="0" applyNumberFormat="1" applyFont="1" applyFill="1" applyBorder="1" applyAlignment="1">
      <alignment horizontal="center" vertical="center"/>
    </xf>
    <xf numFmtId="177" fontId="3" fillId="5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9" xfId="0" applyFont="1" applyBorder="1">
      <alignment vertical="center"/>
    </xf>
    <xf numFmtId="14" fontId="3" fillId="6" borderId="0" xfId="0" applyNumberFormat="1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3" fontId="3" fillId="6" borderId="0" xfId="0" applyNumberFormat="1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center" vertical="center"/>
    </xf>
    <xf numFmtId="177" fontId="3" fillId="6" borderId="0" xfId="0" applyNumberFormat="1" applyFont="1" applyFill="1" applyAlignment="1">
      <alignment horizontal="center" vertical="center"/>
    </xf>
    <xf numFmtId="177" fontId="5" fillId="3" borderId="0" xfId="0" applyNumberFormat="1" applyFont="1" applyFill="1" applyAlignment="1">
      <alignment horizontal="center" vertical="center"/>
    </xf>
    <xf numFmtId="0" fontId="4" fillId="0" borderId="11" xfId="0" applyFont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0" xfId="0" applyNumberFormat="1" applyFont="1">
      <alignment vertical="center"/>
    </xf>
    <xf numFmtId="0" fontId="4" fillId="10" borderId="9" xfId="0" applyFont="1" applyFill="1" applyBorder="1" applyAlignment="1">
      <alignment horizontal="center" vertical="center"/>
    </xf>
    <xf numFmtId="177" fontId="4" fillId="10" borderId="9" xfId="0" applyNumberFormat="1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176" fontId="4" fillId="8" borderId="9" xfId="0" applyNumberFormat="1" applyFont="1" applyFill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178" fontId="4" fillId="8" borderId="9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77" fontId="4" fillId="8" borderId="9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176" fontId="12" fillId="8" borderId="9" xfId="0" applyNumberFormat="1" applyFont="1" applyFill="1" applyBorder="1" applyAlignment="1">
      <alignment horizontal="center" vertical="center"/>
    </xf>
    <xf numFmtId="177" fontId="12" fillId="0" borderId="9" xfId="0" applyNumberFormat="1" applyFont="1" applyBorder="1" applyAlignment="1">
      <alignment horizontal="center" vertical="center"/>
    </xf>
    <xf numFmtId="177" fontId="12" fillId="8" borderId="9" xfId="0" applyNumberFormat="1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176" fontId="12" fillId="10" borderId="9" xfId="0" applyNumberFormat="1" applyFont="1" applyFill="1" applyBorder="1" applyAlignment="1">
      <alignment horizontal="center" vertical="center"/>
    </xf>
    <xf numFmtId="177" fontId="12" fillId="10" borderId="9" xfId="0" applyNumberFormat="1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4" fontId="4" fillId="13" borderId="1" xfId="0" applyNumberFormat="1" applyFont="1" applyFill="1" applyBorder="1" applyAlignment="1">
      <alignment horizontal="center" vertical="center"/>
    </xf>
    <xf numFmtId="3" fontId="4" fillId="13" borderId="1" xfId="0" applyNumberFormat="1" applyFont="1" applyFill="1" applyBorder="1" applyAlignment="1">
      <alignment horizontal="center" vertical="center"/>
    </xf>
    <xf numFmtId="177" fontId="4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>
      <alignment vertical="center"/>
    </xf>
    <xf numFmtId="0" fontId="4" fillId="13" borderId="1" xfId="0" applyFont="1" applyFill="1" applyBorder="1" applyAlignment="1">
      <alignment horizontal="center" vertical="center" shrinkToFit="1"/>
    </xf>
    <xf numFmtId="14" fontId="4" fillId="13" borderId="4" xfId="0" applyNumberFormat="1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3" fontId="4" fillId="13" borderId="4" xfId="0" applyNumberFormat="1" applyFont="1" applyFill="1" applyBorder="1" applyAlignment="1">
      <alignment horizontal="center" vertical="center"/>
    </xf>
    <xf numFmtId="177" fontId="4" fillId="13" borderId="4" xfId="0" applyNumberFormat="1" applyFont="1" applyFill="1" applyBorder="1" applyAlignment="1">
      <alignment horizontal="center" vertical="center"/>
    </xf>
    <xf numFmtId="0" fontId="4" fillId="13" borderId="4" xfId="0" applyFont="1" applyFill="1" applyBorder="1">
      <alignment vertical="center"/>
    </xf>
    <xf numFmtId="177" fontId="4" fillId="14" borderId="1" xfId="0" applyNumberFormat="1" applyFont="1" applyFill="1" applyBorder="1" applyAlignment="1">
      <alignment horizontal="center" vertical="center"/>
    </xf>
    <xf numFmtId="176" fontId="4" fillId="10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8" borderId="0" xfId="0" applyFont="1" applyFill="1" applyAlignment="1">
      <alignment horizontal="center"/>
    </xf>
    <xf numFmtId="178" fontId="12" fillId="8" borderId="9" xfId="0" applyNumberFormat="1" applyFont="1" applyFill="1" applyBorder="1" applyAlignment="1">
      <alignment horizontal="center" vertical="center"/>
    </xf>
    <xf numFmtId="179" fontId="12" fillId="0" borderId="0" xfId="0" applyNumberFormat="1" applyFont="1" applyAlignment="1">
      <alignment horizontal="center"/>
    </xf>
    <xf numFmtId="0" fontId="12" fillId="8" borderId="0" xfId="0" applyFont="1" applyFill="1" applyAlignment="1">
      <alignment horizontal="center" vertical="center"/>
    </xf>
    <xf numFmtId="176" fontId="12" fillId="8" borderId="0" xfId="0" applyNumberFormat="1" applyFont="1" applyFill="1" applyAlignment="1">
      <alignment horizontal="center" vertical="center"/>
    </xf>
    <xf numFmtId="177" fontId="12" fillId="8" borderId="0" xfId="0" applyNumberFormat="1" applyFont="1" applyFill="1" applyAlignment="1">
      <alignment horizontal="left" vertical="center"/>
    </xf>
    <xf numFmtId="178" fontId="12" fillId="8" borderId="0" xfId="0" applyNumberFormat="1" applyFont="1" applyFill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176" fontId="12" fillId="11" borderId="9" xfId="0" applyNumberFormat="1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176" fontId="12" fillId="9" borderId="9" xfId="0" applyNumberFormat="1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3" fontId="12" fillId="8" borderId="9" xfId="0" applyNumberFormat="1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4" fontId="12" fillId="9" borderId="9" xfId="0" applyNumberFormat="1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3" fontId="12" fillId="9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3" fontId="12" fillId="0" borderId="9" xfId="0" applyNumberFormat="1" applyFont="1" applyBorder="1" applyAlignment="1">
      <alignment horizontal="center" vertical="center"/>
    </xf>
    <xf numFmtId="0" fontId="12" fillId="12" borderId="9" xfId="0" applyFont="1" applyFill="1" applyBorder="1" applyAlignment="1">
      <alignment horizontal="center" vertical="center"/>
    </xf>
    <xf numFmtId="3" fontId="12" fillId="12" borderId="9" xfId="0" applyNumberFormat="1" applyFont="1" applyFill="1" applyBorder="1" applyAlignment="1">
      <alignment horizontal="center" vertical="center"/>
    </xf>
    <xf numFmtId="0" fontId="14" fillId="12" borderId="9" xfId="0" applyFont="1" applyFill="1" applyBorder="1" applyAlignment="1">
      <alignment horizontal="center" vertical="center"/>
    </xf>
    <xf numFmtId="177" fontId="12" fillId="8" borderId="0" xfId="0" applyNumberFormat="1" applyFont="1" applyFill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176" fontId="12" fillId="8" borderId="10" xfId="0" applyNumberFormat="1" applyFont="1" applyFill="1" applyBorder="1" applyAlignment="1">
      <alignment horizontal="center" vertical="center"/>
    </xf>
    <xf numFmtId="178" fontId="12" fillId="8" borderId="10" xfId="0" applyNumberFormat="1" applyFont="1" applyFill="1" applyBorder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176" fontId="14" fillId="9" borderId="9" xfId="0" applyNumberFormat="1" applyFont="1" applyFill="1" applyBorder="1" applyAlignment="1">
      <alignment horizontal="center" vertical="center"/>
    </xf>
    <xf numFmtId="177" fontId="14" fillId="9" borderId="9" xfId="0" applyNumberFormat="1" applyFont="1" applyFill="1" applyBorder="1" applyAlignment="1">
      <alignment horizontal="center" vertical="center"/>
    </xf>
    <xf numFmtId="178" fontId="14" fillId="9" borderId="9" xfId="0" applyNumberFormat="1" applyFont="1" applyFill="1" applyBorder="1" applyAlignment="1">
      <alignment horizontal="center" vertical="center"/>
    </xf>
  </cellXfs>
  <cellStyles count="5">
    <cellStyle name="쉼표 [0] 2" xfId="3" xr:uid="{679A4F45-2973-4943-84E8-81C06B231C99}"/>
    <cellStyle name="쉼표 [0] 2 2" xfId="4" xr:uid="{35DBAB24-355D-4F4C-BBD7-850B6BCE5F71}"/>
    <cellStyle name="스타일 1_창호공사 실행" xfId="2" xr:uid="{22AF154F-044B-4466-889D-24F871DEB16C}"/>
    <cellStyle name="표준" xfId="0" builtinId="0"/>
    <cellStyle name="표준 2" xfId="1" xr:uid="{9135F3B1-1E92-41EA-872E-D8389BA8CFDE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77" formatCode="&quot;₩&quot;#,##0_);[Red]\(&quot;₩&quot;#,##0\)"/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border diagonalUp="0" diagonalDown="0" outline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9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DBEA4F-A66A-4444-AB26-C1B0A103C027}" autoFormatId="16" applyNumberFormats="0" applyBorderFormats="0" applyFontFormats="0" applyPatternFormats="0" applyAlignmentFormats="0" applyWidthHeightFormats="0">
  <queryTableRefresh nextId="13">
    <queryTableFields count="12">
      <queryTableField id="1" name="대분류" tableColumnId="1"/>
      <queryTableField id="2" name="중분류" tableColumnId="2"/>
      <queryTableField id="3" name="소분류" tableColumnId="3"/>
      <queryTableField id="4" name="발주일" tableColumnId="4"/>
      <queryTableField id="5" name="청구일" tableColumnId="5"/>
      <queryTableField id="6" name="품목" tableColumnId="6"/>
      <queryTableField id="7" name="수량" tableColumnId="7"/>
      <queryTableField id="8" name="단위" tableColumnId="8"/>
      <queryTableField id="9" name="단가" tableColumnId="9"/>
      <queryTableField id="10" name="금액" tableColumnId="10"/>
      <queryTableField id="11" name="거래처" tableColumnId="11"/>
      <queryTableField id="12" name="비고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62680-F06E-4451-831B-009BC53C0876}" name="표1" displayName="표1" ref="A2:L642" totalsRowShown="0" headerRowDxfId="35" dataDxfId="34">
  <autoFilter ref="A2:L642" xr:uid="{57062680-F06E-4451-831B-009BC53C0876}"/>
  <tableColumns count="12">
    <tableColumn id="1" xr3:uid="{CC642FE0-AD0E-4948-8F1B-BD7A35F1897E}" name="대분류" dataDxfId="33"/>
    <tableColumn id="2" xr3:uid="{FD6F17BC-A075-49FF-B8AA-C7B8A6967C13}" name="중분류" dataDxfId="32"/>
    <tableColumn id="3" xr3:uid="{2F338258-F8ED-48CB-A448-C4CFD75D8465}" name="소분류" dataDxfId="31"/>
    <tableColumn id="5" xr3:uid="{1E60DF19-368A-425B-86EC-368FB0FB9B3A}" name="발주일" dataDxfId="30"/>
    <tableColumn id="6" xr3:uid="{DBC02D07-696A-4E65-94F3-170CAEF8C75D}" name="청구일" dataDxfId="29"/>
    <tableColumn id="7" xr3:uid="{A3B34BC6-7B8C-4051-A4A3-37B5B9EF250C}" name="품목" dataDxfId="28"/>
    <tableColumn id="8" xr3:uid="{289BD554-AF47-4CA7-A8DA-2CD86D0854E3}" name="수량" dataDxfId="27"/>
    <tableColumn id="9" xr3:uid="{F2636150-BE3F-435D-B430-36C1CFB7BD7A}" name="단위" dataDxfId="26"/>
    <tableColumn id="10" xr3:uid="{2E6CCD7B-9F21-43D6-B282-1A60FD2B21B9}" name="단가" dataDxfId="25"/>
    <tableColumn id="11" xr3:uid="{45AACF43-EA88-478B-84E8-F8491B8CF24E}" name="금액" dataDxfId="24"/>
    <tableColumn id="12" xr3:uid="{FC7B89F3-28C7-46E0-BE84-34FAEBBD1000}" name="거래처" dataDxfId="23"/>
    <tableColumn id="13" xr3:uid="{45988343-9A1F-4418-B20C-702BC2A96D71}" name="비고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1328FB-E9AE-4CE0-99E7-C7E502061662}" name="표4" displayName="표4" ref="O2:T1025" totalsRowShown="0" headerRowDxfId="21" dataDxfId="20">
  <autoFilter ref="O2:T1025" xr:uid="{DC1328FB-E9AE-4CE0-99E7-C7E502061662}"/>
  <tableColumns count="6">
    <tableColumn id="1" xr3:uid="{B43D229E-047D-43F8-9482-64217C2593BD}" name="업체별" dataDxfId="19"/>
    <tableColumn id="2" xr3:uid="{3AE0FCE0-9E0F-43B7-8EFF-236E2208B316}" name="월" dataDxfId="18"/>
    <tableColumn id="3" xr3:uid="{F5DFF9B2-E63F-409A-8EEA-7608C9C38C23}" name="집행금액" dataDxfId="17"/>
    <tableColumn id="4" xr3:uid="{140EBF35-CA7A-4044-95FD-694BDA50F700}" name="거래명세서금액" dataDxfId="16"/>
    <tableColumn id="5" xr3:uid="{B7906C34-9655-4315-A0AB-1F6B995EC619}" name="차이" dataDxfId="15"/>
    <tableColumn id="6" xr3:uid="{515B5DCC-A736-499D-B11B-2679D7B69005}" name="무게" dataDxfId="1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5B2791-A7DB-42F2-BA3B-FF925461F469}" name="집행내역서" displayName="집행내역서" ref="A1:L191" tableType="queryTable" totalsRowShown="0" headerRowDxfId="13" dataDxfId="12">
  <autoFilter ref="A1:L191" xr:uid="{5D5B2791-A7DB-42F2-BA3B-FF925461F469}"/>
  <tableColumns count="12">
    <tableColumn id="1" xr3:uid="{048F5D12-3180-4BCF-90B7-C95B943DB4A6}" uniqueName="1" name="대분류" queryTableFieldId="1" dataDxfId="11"/>
    <tableColumn id="2" xr3:uid="{C9C808B0-8A31-4B3A-B255-B743BD74A5B2}" uniqueName="2" name="중분류" queryTableFieldId="2" dataDxfId="10"/>
    <tableColumn id="3" xr3:uid="{0056B5CC-58CF-4F0E-B1F6-06AFE7DA22F4}" uniqueName="3" name="소분류" queryTableFieldId="3" dataDxfId="9"/>
    <tableColumn id="4" xr3:uid="{17D04AF7-18D3-49B5-883D-DE89DFD21609}" uniqueName="4" name="발주일" queryTableFieldId="4" dataDxfId="8"/>
    <tableColumn id="5" xr3:uid="{3134BBFC-2F2A-4100-A5E0-CCE9BD581C46}" uniqueName="5" name="청구일" queryTableFieldId="5" dataDxfId="7"/>
    <tableColumn id="6" xr3:uid="{DDA56A86-63E8-4F2A-9BB7-63A266683701}" uniqueName="6" name="품목" queryTableFieldId="6" dataDxfId="6"/>
    <tableColumn id="7" xr3:uid="{823C035F-5D66-4EA4-AB31-22B00A6449C3}" uniqueName="7" name="수량" queryTableFieldId="7" dataDxfId="5"/>
    <tableColumn id="8" xr3:uid="{20A37078-36F1-44EA-B122-0D758751F716}" uniqueName="8" name="단위" queryTableFieldId="8" dataDxfId="4"/>
    <tableColumn id="9" xr3:uid="{79C9C4A6-B800-4237-BC04-F6754ACF47E8}" uniqueName="9" name="단가" queryTableFieldId="9" dataDxfId="3"/>
    <tableColumn id="10" xr3:uid="{3A424E75-06A0-40BB-91FD-F85E3135C04F}" uniqueName="10" name="금액" queryTableFieldId="10" dataDxfId="2"/>
    <tableColumn id="11" xr3:uid="{1E0E76B8-0354-41A6-8E71-515F9F54E822}" uniqueName="11" name="거래처" queryTableFieldId="11" dataDxfId="1"/>
    <tableColumn id="12" xr3:uid="{53275803-A21C-4166-80F1-BF9F50FC3EBC}" uniqueName="12" name="비고" queryTableFieldId="1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E08BF-0849-439C-85D5-2FD16E0D52EA}">
  <sheetPr codeName="Sheet1">
    <outlinePr showOutlineSymbols="0"/>
  </sheetPr>
  <dimension ref="A1:T665"/>
  <sheetViews>
    <sheetView showGridLines="0" tabSelected="1" showOutlineSymbols="0" workbookViewId="0">
      <pane ySplit="2" topLeftCell="A3" activePane="bottomLeft" state="frozen"/>
      <selection pane="bottomLeft" activeCell="A3" sqref="A3"/>
    </sheetView>
  </sheetViews>
  <sheetFormatPr defaultColWidth="8.69921875" defaultRowHeight="13.2" outlineLevelRow="3" x14ac:dyDescent="0.4"/>
  <cols>
    <col min="1" max="3" width="2.69921875" style="2" customWidth="1"/>
    <col min="4" max="5" width="10.69921875" style="21" customWidth="1"/>
    <col min="6" max="6" width="24" style="21" customWidth="1"/>
    <col min="7" max="7" width="12.69921875" style="21" customWidth="1"/>
    <col min="8" max="8" width="8.69921875" style="21" customWidth="1"/>
    <col min="9" max="9" width="12.69921875" style="21" customWidth="1"/>
    <col min="10" max="10" width="15.69921875" style="38" customWidth="1"/>
    <col min="11" max="11" width="20.69921875" style="21" customWidth="1"/>
    <col min="12" max="12" width="20.69921875" style="2" customWidth="1"/>
    <col min="13" max="14" width="8.69921875" style="2"/>
    <col min="15" max="15" width="15.69921875" style="2" customWidth="1"/>
    <col min="16" max="16" width="9.5" style="2" customWidth="1"/>
    <col min="17" max="17" width="12.09765625" style="2" customWidth="1"/>
    <col min="18" max="18" width="14.3984375" style="2" customWidth="1"/>
    <col min="19" max="16384" width="8.69921875" style="2"/>
  </cols>
  <sheetData>
    <row r="1" spans="1:20" ht="21" x14ac:dyDescent="0.4">
      <c r="A1" s="15"/>
      <c r="B1" s="16"/>
      <c r="C1" s="16"/>
      <c r="F1" s="15"/>
      <c r="G1" s="15"/>
      <c r="H1" s="15" t="s">
        <v>432</v>
      </c>
      <c r="I1" s="15"/>
      <c r="L1" s="16"/>
    </row>
    <row r="2" spans="1:20" x14ac:dyDescent="0.4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39" t="s">
        <v>9</v>
      </c>
      <c r="K2" s="13" t="s">
        <v>10</v>
      </c>
      <c r="L2" s="14" t="s">
        <v>11</v>
      </c>
      <c r="O2" s="13" t="s">
        <v>12</v>
      </c>
      <c r="P2" s="13" t="s">
        <v>13</v>
      </c>
      <c r="Q2" s="13" t="s">
        <v>14</v>
      </c>
      <c r="R2" s="13" t="s">
        <v>15</v>
      </c>
      <c r="S2" s="14" t="s">
        <v>16</v>
      </c>
      <c r="T2" s="14" t="s">
        <v>17</v>
      </c>
    </row>
    <row r="3" spans="1:20" outlineLevel="1" x14ac:dyDescent="0.3">
      <c r="A3" s="17" t="s">
        <v>18</v>
      </c>
      <c r="B3" s="17"/>
      <c r="C3" s="17"/>
      <c r="D3" s="46"/>
      <c r="E3" s="46"/>
      <c r="F3" s="48"/>
      <c r="G3" s="50"/>
      <c r="H3" s="48"/>
      <c r="I3" s="50"/>
      <c r="J3" s="52"/>
      <c r="K3" s="48"/>
      <c r="L3" s="17"/>
      <c r="S3" s="100"/>
    </row>
    <row r="4" spans="1:20" outlineLevel="2" x14ac:dyDescent="0.3">
      <c r="B4" s="6" t="s">
        <v>19</v>
      </c>
      <c r="C4" s="6"/>
      <c r="D4" s="47"/>
      <c r="E4" s="47"/>
      <c r="F4" s="49"/>
      <c r="G4" s="51"/>
      <c r="H4" s="49"/>
      <c r="I4" s="51"/>
      <c r="J4" s="53"/>
      <c r="K4" s="49"/>
      <c r="L4" s="6"/>
      <c r="S4" s="100"/>
    </row>
    <row r="5" spans="1:20" outlineLevel="3" x14ac:dyDescent="0.3">
      <c r="C5" s="7" t="s">
        <v>20</v>
      </c>
      <c r="D5" s="22"/>
      <c r="E5" s="22"/>
      <c r="F5" s="28"/>
      <c r="G5" s="32"/>
      <c r="H5" s="28"/>
      <c r="I5" s="32"/>
      <c r="J5" s="40"/>
      <c r="K5" s="28"/>
      <c r="L5" s="7"/>
      <c r="S5" s="100"/>
    </row>
    <row r="6" spans="1:20" outlineLevel="3" x14ac:dyDescent="0.3">
      <c r="D6" s="23">
        <v>45722</v>
      </c>
      <c r="E6" s="23">
        <v>45722</v>
      </c>
      <c r="F6" s="26" t="s">
        <v>433</v>
      </c>
      <c r="G6" s="33">
        <v>293</v>
      </c>
      <c r="H6" s="26" t="s">
        <v>21</v>
      </c>
      <c r="I6" s="33">
        <v>5693</v>
      </c>
      <c r="J6" s="37">
        <f>표1[[#This Row],[단가]]*표1[[#This Row],[수량]]</f>
        <v>1668049</v>
      </c>
      <c r="K6" s="26" t="s">
        <v>424</v>
      </c>
      <c r="L6" s="5"/>
      <c r="O6" s="75" t="s">
        <v>424</v>
      </c>
      <c r="P6" s="76">
        <v>45672</v>
      </c>
      <c r="Q6" s="77">
        <f>SUMIFS($J:$J, $K:$K, O6, $E:$E, "&gt;="&amp;DATE(YEAR(P6), MONTH(P6), 1), $E:$E, "&lt;="&amp;EOMONTH(P6, 0))</f>
        <v>0</v>
      </c>
      <c r="R6" s="101">
        <v>0</v>
      </c>
      <c r="S6" s="100"/>
      <c r="T6" s="100"/>
    </row>
    <row r="7" spans="1:20" outlineLevel="3" x14ac:dyDescent="0.4">
      <c r="D7" s="23">
        <v>45722</v>
      </c>
      <c r="E7" s="23">
        <v>45722</v>
      </c>
      <c r="F7" s="26"/>
      <c r="G7" s="33">
        <v>162</v>
      </c>
      <c r="H7" s="26" t="s">
        <v>21</v>
      </c>
      <c r="I7" s="33">
        <v>5191</v>
      </c>
      <c r="J7" s="37">
        <f>표1[[#This Row],[단가]]*표1[[#This Row],[수량]]</f>
        <v>840942</v>
      </c>
      <c r="K7" s="26" t="s">
        <v>424</v>
      </c>
      <c r="L7" s="5"/>
      <c r="O7" s="75" t="s">
        <v>424</v>
      </c>
      <c r="P7" s="76">
        <v>45703</v>
      </c>
      <c r="Q7" s="77">
        <f>SUMIFS($J:$J, $K:$K, O7, $E:$E, "&gt;="&amp;DATE(YEAR(P7), MONTH(P7), 1), $E:$E, "&lt;="&amp;EOMONTH(P7, 0))</f>
        <v>0</v>
      </c>
      <c r="R7" s="101">
        <v>0</v>
      </c>
    </row>
    <row r="8" spans="1:20" outlineLevel="3" x14ac:dyDescent="0.4">
      <c r="D8" s="23">
        <v>45734</v>
      </c>
      <c r="E8" s="23">
        <v>45734</v>
      </c>
      <c r="F8" s="26" t="s">
        <v>434</v>
      </c>
      <c r="G8" s="33">
        <v>155</v>
      </c>
      <c r="H8" s="26" t="s">
        <v>21</v>
      </c>
      <c r="I8" s="33">
        <v>6979</v>
      </c>
      <c r="J8" s="37">
        <f>표1[[#This Row],[단가]]*표1[[#This Row],[수량]]</f>
        <v>1081745</v>
      </c>
      <c r="K8" s="26" t="s">
        <v>424</v>
      </c>
      <c r="L8" s="5"/>
      <c r="O8" s="75" t="s">
        <v>424</v>
      </c>
      <c r="P8" s="76">
        <v>45731</v>
      </c>
      <c r="Q8" s="77">
        <f>SUMIFS($J:$J, $K:$K, O8, $E:$E, "&gt;="&amp;DATE(YEAR(P8), MONTH(P8), 1), $E:$E, "&lt;="&amp;EOMONTH(P8, 0))</f>
        <v>3590736</v>
      </c>
      <c r="R8" s="101">
        <v>3759600</v>
      </c>
    </row>
    <row r="9" spans="1:20" outlineLevel="3" x14ac:dyDescent="0.4">
      <c r="D9" s="23"/>
      <c r="E9" s="23"/>
      <c r="F9" s="26"/>
      <c r="G9" s="33"/>
      <c r="H9" s="26"/>
      <c r="I9" s="33"/>
      <c r="J9" s="37"/>
      <c r="K9" s="26"/>
      <c r="L9" s="5"/>
      <c r="O9" s="75" t="s">
        <v>424</v>
      </c>
      <c r="P9" s="76">
        <v>45762</v>
      </c>
      <c r="Q9" s="77">
        <f>SUMIFS($J:$J, $K:$K, O9, $E:$E, "&gt;="&amp;DATE(YEAR(P9), MONTH(P9), 1), $E:$E, "&lt;="&amp;EOMONTH(P9, 0))</f>
        <v>0</v>
      </c>
      <c r="R9" s="101">
        <v>0</v>
      </c>
    </row>
    <row r="10" spans="1:20" outlineLevel="3" x14ac:dyDescent="0.4">
      <c r="D10" s="23"/>
      <c r="E10" s="23"/>
      <c r="F10" s="26"/>
      <c r="G10" s="33"/>
      <c r="H10" s="26"/>
      <c r="I10" s="33"/>
      <c r="J10" s="37"/>
      <c r="K10" s="26"/>
      <c r="L10" s="5"/>
      <c r="O10" s="75" t="s">
        <v>424</v>
      </c>
      <c r="P10" s="76">
        <v>45792</v>
      </c>
      <c r="Q10" s="77">
        <f>SUMIFS($J:$J, $K:$K, O10, $E:$E, "&gt;="&amp;DATE(YEAR(P10), MONTH(P10), 1), $E:$E, "&lt;="&amp;EOMONTH(P10, 0))</f>
        <v>0</v>
      </c>
      <c r="R10" s="101"/>
    </row>
    <row r="11" spans="1:20" outlineLevel="3" x14ac:dyDescent="0.4">
      <c r="D11" s="23"/>
      <c r="E11" s="23"/>
      <c r="F11" s="26"/>
      <c r="G11" s="33"/>
      <c r="H11" s="26"/>
      <c r="I11" s="33"/>
      <c r="J11" s="37"/>
      <c r="K11" s="26"/>
      <c r="L11" s="5"/>
      <c r="O11" s="75"/>
      <c r="P11" s="76"/>
      <c r="Q11" s="77"/>
      <c r="R11" s="101"/>
    </row>
    <row r="12" spans="1:20" outlineLevel="3" x14ac:dyDescent="0.3">
      <c r="D12" s="23"/>
      <c r="E12" s="23"/>
      <c r="F12" s="26"/>
      <c r="G12" s="33"/>
      <c r="H12" s="26"/>
      <c r="I12" s="33"/>
      <c r="J12" s="37"/>
      <c r="K12" s="26"/>
      <c r="L12" s="5"/>
      <c r="O12" s="61" t="s">
        <v>424</v>
      </c>
      <c r="P12" s="61"/>
      <c r="Q12" s="62">
        <f>SUM(Q6:Q11)</f>
        <v>3590736</v>
      </c>
      <c r="R12" s="62">
        <f>SUM(R6:R11)</f>
        <v>3759600</v>
      </c>
      <c r="T12" s="102">
        <f>SUMIFS($D:$D, $H:$H, O6, $B:$B, "&gt;="&amp;DATE(YEAR(P6), MONTH(P6), 1), $B:$B, "&lt;"&amp;DATE(YEAR(P6), MONTH(P6)+1, 1), $E:$E, "KG")</f>
        <v>0</v>
      </c>
    </row>
    <row r="13" spans="1:20" outlineLevel="3" x14ac:dyDescent="0.3">
      <c r="D13" s="23"/>
      <c r="E13" s="23"/>
      <c r="F13" s="26"/>
      <c r="G13" s="33"/>
      <c r="H13" s="26"/>
      <c r="I13" s="33"/>
      <c r="J13" s="37"/>
      <c r="K13" s="26"/>
      <c r="L13" s="5"/>
      <c r="T13" s="102">
        <f>SUMIFS($D:$D, $H:$H, O7, $B:$B, "&gt;="&amp;DATE(YEAR(P7), MONTH(P7), 1), $B:$B, "&lt;"&amp;DATE(YEAR(P7), MONTH(P7)+1, 1), $E:$E, "KG")</f>
        <v>0</v>
      </c>
    </row>
    <row r="14" spans="1:20" outlineLevel="3" x14ac:dyDescent="0.3">
      <c r="D14" s="23"/>
      <c r="E14" s="23"/>
      <c r="F14" s="26"/>
      <c r="G14" s="33"/>
      <c r="H14" s="26"/>
      <c r="I14" s="33"/>
      <c r="J14" s="37"/>
      <c r="K14" s="26"/>
      <c r="L14" s="5"/>
      <c r="T14" s="102">
        <f>SUMIFS($D:$D, $H:$H, O8, $B:$B, "&gt;="&amp;DATE(YEAR(P8), MONTH(P8), 1), $B:$B, "&lt;"&amp;DATE(YEAR(P8), MONTH(P8)+1, 1), $E:$E, "KG")</f>
        <v>0</v>
      </c>
    </row>
    <row r="15" spans="1:20" outlineLevel="3" x14ac:dyDescent="0.3">
      <c r="D15" s="23"/>
      <c r="E15" s="23"/>
      <c r="F15" s="26"/>
      <c r="G15" s="33"/>
      <c r="H15" s="26"/>
      <c r="I15" s="33"/>
      <c r="J15" s="37"/>
      <c r="K15" s="26"/>
      <c r="L15" s="5"/>
      <c r="T15" s="102">
        <f>SUMIFS($D:$D, $H:$H, O9, $B:$B, "&gt;="&amp;DATE(YEAR(P9), MONTH(P9), 1), $B:$B, "&lt;"&amp;DATE(YEAR(P9), MONTH(P9)+1, 1), $E:$E, "KG")</f>
        <v>0</v>
      </c>
    </row>
    <row r="16" spans="1:20" outlineLevel="3" x14ac:dyDescent="0.4">
      <c r="D16" s="23"/>
      <c r="E16" s="23"/>
      <c r="F16" s="26"/>
      <c r="G16" s="33"/>
      <c r="H16" s="26"/>
      <c r="I16" s="33"/>
      <c r="J16" s="37"/>
      <c r="K16" s="26"/>
      <c r="L16" s="5"/>
    </row>
    <row r="17" spans="3:18" outlineLevel="3" x14ac:dyDescent="0.4">
      <c r="D17" s="23"/>
      <c r="E17" s="23"/>
      <c r="F17" s="26"/>
      <c r="G17" s="33"/>
      <c r="H17" s="26"/>
      <c r="I17" s="33"/>
      <c r="J17" s="37"/>
      <c r="K17" s="26"/>
      <c r="L17" s="5"/>
    </row>
    <row r="18" spans="3:18" outlineLevel="3" x14ac:dyDescent="0.4">
      <c r="D18" s="23"/>
      <c r="E18" s="23"/>
      <c r="F18" s="26"/>
      <c r="G18" s="33"/>
      <c r="H18" s="26"/>
      <c r="I18" s="33"/>
      <c r="J18" s="37"/>
      <c r="K18" s="26"/>
      <c r="L18" s="5"/>
    </row>
    <row r="19" spans="3:18" outlineLevel="3" x14ac:dyDescent="0.4">
      <c r="D19" s="23"/>
      <c r="E19" s="23"/>
      <c r="F19" s="26"/>
      <c r="G19" s="33"/>
      <c r="H19" s="26"/>
      <c r="I19" s="33"/>
      <c r="J19" s="37"/>
      <c r="K19" s="26"/>
      <c r="L19" s="5"/>
    </row>
    <row r="20" spans="3:18" outlineLevel="3" x14ac:dyDescent="0.4">
      <c r="D20" s="23"/>
      <c r="E20" s="23"/>
      <c r="F20" s="26"/>
      <c r="G20" s="33"/>
      <c r="H20" s="26"/>
      <c r="I20" s="33"/>
      <c r="J20" s="37"/>
      <c r="K20" s="26"/>
      <c r="L20" s="5"/>
    </row>
    <row r="21" spans="3:18" outlineLevel="2" x14ac:dyDescent="0.4">
      <c r="C21" s="18" t="s">
        <v>22</v>
      </c>
      <c r="D21" s="24"/>
      <c r="E21" s="24"/>
      <c r="F21" s="29"/>
      <c r="G21" s="34">
        <f>SUM(G6:G20)</f>
        <v>610</v>
      </c>
      <c r="H21" s="29"/>
      <c r="I21" s="34"/>
      <c r="J21" s="41">
        <f>SUM(J6:J20)</f>
        <v>3590736</v>
      </c>
      <c r="K21" s="29"/>
      <c r="L21" s="18"/>
    </row>
    <row r="22" spans="3:18" outlineLevel="3" x14ac:dyDescent="0.4">
      <c r="C22" s="7" t="s">
        <v>23</v>
      </c>
      <c r="D22" s="22"/>
      <c r="E22" s="22"/>
      <c r="F22" s="28"/>
      <c r="G22" s="32"/>
      <c r="H22" s="28"/>
      <c r="I22" s="32"/>
      <c r="J22" s="40"/>
      <c r="K22" s="28"/>
      <c r="L22" s="7"/>
    </row>
    <row r="23" spans="3:18" outlineLevel="3" x14ac:dyDescent="0.4">
      <c r="D23" s="23">
        <v>45721</v>
      </c>
      <c r="E23" s="23">
        <v>45722</v>
      </c>
      <c r="F23" s="26" t="s">
        <v>334</v>
      </c>
      <c r="G23" s="33">
        <v>68.66</v>
      </c>
      <c r="H23" s="26" t="s">
        <v>24</v>
      </c>
      <c r="I23" s="33">
        <v>7194</v>
      </c>
      <c r="J23" s="37">
        <f>표1[[#This Row],[수량]]*표1[[#This Row],[단가]]</f>
        <v>493940.04</v>
      </c>
      <c r="K23" s="26" t="s">
        <v>410</v>
      </c>
      <c r="L23" s="5" t="s">
        <v>25</v>
      </c>
    </row>
    <row r="24" spans="3:18" outlineLevel="3" x14ac:dyDescent="0.4">
      <c r="D24" s="23">
        <v>45734</v>
      </c>
      <c r="E24" s="23">
        <v>45735</v>
      </c>
      <c r="F24" s="26" t="s">
        <v>335</v>
      </c>
      <c r="G24" s="33">
        <v>21.1</v>
      </c>
      <c r="H24" s="26" t="s">
        <v>24</v>
      </c>
      <c r="I24" s="33">
        <v>8226</v>
      </c>
      <c r="J24" s="37">
        <f>표1[[#This Row],[수량]]*표1[[#This Row],[단가]]</f>
        <v>173568.6</v>
      </c>
      <c r="K24" s="26" t="s">
        <v>410</v>
      </c>
      <c r="L24" s="5" t="s">
        <v>26</v>
      </c>
      <c r="O24" s="75" t="s">
        <v>410</v>
      </c>
      <c r="P24" s="76">
        <v>45672</v>
      </c>
      <c r="Q24" s="77">
        <f>SUMIFS($J:$J, $K:$K, O24, $E:$E, "&gt;="&amp;DATE(YEAR(P24), MONTH(P24), 1), $E:$E, "&lt;="&amp;EOMONTH(P24, 0))</f>
        <v>0</v>
      </c>
      <c r="R24" s="101">
        <v>0</v>
      </c>
    </row>
    <row r="25" spans="3:18" outlineLevel="3" x14ac:dyDescent="0.4">
      <c r="D25" s="23">
        <v>45741</v>
      </c>
      <c r="E25" s="23">
        <v>45744</v>
      </c>
      <c r="F25" s="26" t="s">
        <v>336</v>
      </c>
      <c r="G25" s="33">
        <v>0.27</v>
      </c>
      <c r="H25" s="26" t="s">
        <v>24</v>
      </c>
      <c r="I25" s="33">
        <v>8462</v>
      </c>
      <c r="J25" s="37">
        <f>표1[[#This Row],[수량]]*표1[[#This Row],[단가]]</f>
        <v>2284.7400000000002</v>
      </c>
      <c r="K25" s="26" t="s">
        <v>410</v>
      </c>
      <c r="L25" s="5" t="s">
        <v>27</v>
      </c>
      <c r="O25" s="63" t="s">
        <v>410</v>
      </c>
      <c r="P25" s="64">
        <v>45703</v>
      </c>
      <c r="Q25" s="65">
        <f>SUMIFS($J:$J, $K:$K, O25, $E:$E, "&gt;="&amp;DATE(YEAR(P25), MONTH(P25), 1), $E:$E, "&lt;="&amp;EOMONTH(P25, 0))</f>
        <v>0</v>
      </c>
      <c r="R25" s="66">
        <v>0</v>
      </c>
    </row>
    <row r="26" spans="3:18" outlineLevel="3" x14ac:dyDescent="0.4">
      <c r="D26" s="87">
        <v>36526</v>
      </c>
      <c r="E26" s="87">
        <v>45797</v>
      </c>
      <c r="F26" s="86" t="s">
        <v>333</v>
      </c>
      <c r="G26" s="88">
        <v>21.48</v>
      </c>
      <c r="H26" s="86" t="s">
        <v>24</v>
      </c>
      <c r="I26" s="88">
        <v>9100</v>
      </c>
      <c r="J26" s="89">
        <f>표1[[#This Row],[수량]]*표1[[#This Row],[단가]]</f>
        <v>195468</v>
      </c>
      <c r="K26" s="86" t="s">
        <v>410</v>
      </c>
      <c r="L26" s="90"/>
      <c r="O26" s="63" t="s">
        <v>410</v>
      </c>
      <c r="P26" s="64">
        <v>45731</v>
      </c>
      <c r="Q26" s="65">
        <f>SUMIFS($J:$J, $K:$K, O26, $E:$E, "&gt;="&amp;DATE(YEAR(P26), MONTH(P26), 1), $E:$E, "&lt;="&amp;EOMONTH(P26, 0))</f>
        <v>669793.38</v>
      </c>
      <c r="R26" s="66">
        <v>765255</v>
      </c>
    </row>
    <row r="27" spans="3:18" outlineLevel="3" x14ac:dyDescent="0.4">
      <c r="D27" s="87">
        <v>36526</v>
      </c>
      <c r="E27" s="87">
        <v>45807</v>
      </c>
      <c r="F27" s="86" t="s">
        <v>337</v>
      </c>
      <c r="G27" s="88">
        <v>5.27</v>
      </c>
      <c r="H27" s="86" t="s">
        <v>24</v>
      </c>
      <c r="I27" s="88">
        <v>9401</v>
      </c>
      <c r="J27" s="89">
        <f>표1[[#This Row],[수량]]*표1[[#This Row],[단가]]</f>
        <v>49543.27</v>
      </c>
      <c r="K27" s="86" t="s">
        <v>410</v>
      </c>
      <c r="L27" s="90"/>
      <c r="O27" s="63" t="s">
        <v>410</v>
      </c>
      <c r="P27" s="64">
        <v>45762</v>
      </c>
      <c r="Q27" s="65">
        <f>SUMIFS($J:$J, $K:$K, O27, $E:$E, "&gt;="&amp;DATE(YEAR(P27), MONTH(P27), 1), $E:$E, "&lt;="&amp;EOMONTH(P27, 0))</f>
        <v>0</v>
      </c>
      <c r="R27" s="66">
        <v>0</v>
      </c>
    </row>
    <row r="28" spans="3:18" outlineLevel="3" x14ac:dyDescent="0.4">
      <c r="D28" s="23"/>
      <c r="E28" s="23"/>
      <c r="F28" s="26"/>
      <c r="G28" s="33"/>
      <c r="H28" s="26"/>
      <c r="I28" s="33"/>
      <c r="J28" s="37"/>
      <c r="K28" s="26"/>
      <c r="L28" s="5"/>
      <c r="O28" s="63" t="s">
        <v>410</v>
      </c>
      <c r="P28" s="64">
        <v>45792</v>
      </c>
      <c r="Q28" s="65">
        <f>SUMIFS($J:$J, $K:$K, O28, $E:$E, "&gt;="&amp;DATE(YEAR(P28), MONTH(P28), 1), $E:$E, "&lt;="&amp;EOMONTH(P28, 0))</f>
        <v>245011.27</v>
      </c>
      <c r="R28" s="66">
        <v>227375</v>
      </c>
    </row>
    <row r="29" spans="3:18" outlineLevel="3" x14ac:dyDescent="0.4">
      <c r="D29" s="23"/>
      <c r="E29" s="23"/>
      <c r="F29" s="26"/>
      <c r="G29" s="33"/>
      <c r="H29" s="26"/>
      <c r="I29" s="33"/>
      <c r="J29" s="37"/>
      <c r="K29" s="26"/>
      <c r="L29" s="5"/>
      <c r="O29" s="63"/>
      <c r="P29" s="64"/>
      <c r="Q29" s="65"/>
      <c r="R29" s="66"/>
    </row>
    <row r="30" spans="3:18" outlineLevel="3" x14ac:dyDescent="0.4">
      <c r="D30" s="23"/>
      <c r="E30" s="23"/>
      <c r="F30" s="26"/>
      <c r="G30" s="33"/>
      <c r="H30" s="26"/>
      <c r="I30" s="33"/>
      <c r="J30" s="37"/>
      <c r="K30" s="26"/>
      <c r="L30" s="5"/>
      <c r="O30" s="61" t="s">
        <v>410</v>
      </c>
      <c r="P30" s="61"/>
      <c r="Q30" s="62">
        <f>SUM(Q24:Q29)</f>
        <v>914804.65</v>
      </c>
      <c r="R30" s="62">
        <f>SUM(R24:R29)</f>
        <v>992630</v>
      </c>
    </row>
    <row r="31" spans="3:18" outlineLevel="3" x14ac:dyDescent="0.4">
      <c r="D31" s="23"/>
      <c r="E31" s="23"/>
      <c r="F31" s="26"/>
      <c r="G31" s="33"/>
      <c r="H31" s="26"/>
      <c r="I31" s="33"/>
      <c r="J31" s="37"/>
      <c r="K31" s="26"/>
      <c r="L31" s="5"/>
    </row>
    <row r="32" spans="3:18" outlineLevel="3" x14ac:dyDescent="0.4">
      <c r="D32" s="23"/>
      <c r="E32" s="23"/>
      <c r="F32" s="26"/>
      <c r="G32" s="33"/>
      <c r="H32" s="26"/>
      <c r="I32" s="33"/>
      <c r="J32" s="37"/>
      <c r="K32" s="26"/>
      <c r="L32" s="5"/>
    </row>
    <row r="33" spans="3:19" outlineLevel="3" x14ac:dyDescent="0.4">
      <c r="D33" s="23"/>
      <c r="E33" s="23"/>
      <c r="F33" s="26"/>
      <c r="G33" s="33"/>
      <c r="H33" s="26"/>
      <c r="I33" s="33"/>
      <c r="J33" s="37"/>
      <c r="K33" s="26"/>
      <c r="L33" s="5"/>
    </row>
    <row r="34" spans="3:19" outlineLevel="3" x14ac:dyDescent="0.4">
      <c r="D34" s="23"/>
      <c r="E34" s="23"/>
      <c r="F34" s="26"/>
      <c r="G34" s="33"/>
      <c r="H34" s="26"/>
      <c r="I34" s="33"/>
      <c r="J34" s="37"/>
      <c r="K34" s="26"/>
      <c r="L34" s="5"/>
    </row>
    <row r="35" spans="3:19" outlineLevel="2" x14ac:dyDescent="0.4">
      <c r="D35" s="23"/>
      <c r="E35" s="23"/>
      <c r="F35" s="26"/>
      <c r="G35" s="33"/>
      <c r="H35" s="26"/>
      <c r="I35" s="33"/>
      <c r="J35" s="37"/>
      <c r="K35" s="26"/>
      <c r="L35" s="5"/>
    </row>
    <row r="36" spans="3:19" outlineLevel="3" x14ac:dyDescent="0.4">
      <c r="D36" s="23"/>
      <c r="E36" s="23"/>
      <c r="F36" s="26"/>
      <c r="G36" s="33"/>
      <c r="H36" s="26"/>
      <c r="I36" s="33"/>
      <c r="J36" s="37"/>
      <c r="K36" s="26"/>
      <c r="L36" s="5"/>
    </row>
    <row r="37" spans="3:19" outlineLevel="3" x14ac:dyDescent="0.4">
      <c r="C37" s="18" t="s">
        <v>28</v>
      </c>
      <c r="D37" s="24"/>
      <c r="E37" s="24"/>
      <c r="F37" s="29"/>
      <c r="G37" s="34">
        <f>SUM(G23:G36)</f>
        <v>116.77999999999999</v>
      </c>
      <c r="H37" s="29"/>
      <c r="I37" s="34"/>
      <c r="J37" s="41">
        <f>SUM(J23:J36)</f>
        <v>914804.65</v>
      </c>
      <c r="K37" s="29"/>
      <c r="L37" s="18"/>
    </row>
    <row r="38" spans="3:19" outlineLevel="3" x14ac:dyDescent="0.4">
      <c r="C38" s="7" t="s">
        <v>29</v>
      </c>
      <c r="D38" s="22"/>
      <c r="E38" s="22"/>
      <c r="F38" s="28"/>
      <c r="G38" s="32"/>
      <c r="H38" s="28"/>
      <c r="I38" s="32"/>
      <c r="J38" s="40"/>
      <c r="K38" s="28"/>
      <c r="L38" s="7"/>
    </row>
    <row r="39" spans="3:19" outlineLevel="3" x14ac:dyDescent="0.4">
      <c r="D39" s="23">
        <v>45721</v>
      </c>
      <c r="E39" s="23">
        <v>45726</v>
      </c>
      <c r="F39" s="26" t="s">
        <v>334</v>
      </c>
      <c r="G39" s="33">
        <v>68.66</v>
      </c>
      <c r="H39" s="26" t="s">
        <v>24</v>
      </c>
      <c r="I39" s="33">
        <v>12517</v>
      </c>
      <c r="J39" s="37">
        <v>1029900</v>
      </c>
      <c r="K39" s="26" t="s">
        <v>430</v>
      </c>
      <c r="L39" s="5" t="s">
        <v>25</v>
      </c>
    </row>
    <row r="40" spans="3:19" outlineLevel="3" x14ac:dyDescent="0.4">
      <c r="D40" s="23">
        <v>45734</v>
      </c>
      <c r="E40" s="23">
        <v>45756</v>
      </c>
      <c r="F40" s="26" t="s">
        <v>335</v>
      </c>
      <c r="G40" s="33">
        <v>86</v>
      </c>
      <c r="H40" s="26" t="s">
        <v>30</v>
      </c>
      <c r="I40" s="33">
        <v>7262</v>
      </c>
      <c r="J40" s="37">
        <f>표1[[#This Row],[수량]]*I40</f>
        <v>624532</v>
      </c>
      <c r="K40" s="26" t="s">
        <v>430</v>
      </c>
      <c r="L40" s="5" t="s">
        <v>26</v>
      </c>
    </row>
    <row r="41" spans="3:19" outlineLevel="3" x14ac:dyDescent="0.4">
      <c r="D41" s="23">
        <v>45741</v>
      </c>
      <c r="E41" s="23">
        <v>45756</v>
      </c>
      <c r="F41" s="26" t="s">
        <v>336</v>
      </c>
      <c r="G41" s="33">
        <v>1</v>
      </c>
      <c r="H41" s="26" t="s">
        <v>31</v>
      </c>
      <c r="I41" s="33">
        <v>6074</v>
      </c>
      <c r="J41" s="37">
        <f>표1[[#This Row],[수량]]*I41</f>
        <v>6074</v>
      </c>
      <c r="K41" s="26" t="s">
        <v>430</v>
      </c>
      <c r="L41" s="5" t="s">
        <v>27</v>
      </c>
      <c r="O41" s="75" t="s">
        <v>430</v>
      </c>
      <c r="P41" s="76">
        <v>45672</v>
      </c>
      <c r="Q41" s="77">
        <f>SUMIFS($J:$J, $K:$K, O41, $E:$E, "&gt;="&amp;DATE(YEAR(P41), MONTH(P41), 1), $E:$E, "&lt;="&amp;EOMONTH(P41, 0))</f>
        <v>0</v>
      </c>
      <c r="R41" s="101">
        <v>0</v>
      </c>
      <c r="S41" s="60">
        <f>표4[[#This Row],[집행금액]]-표4[[#This Row],[거래명세서금액]]</f>
        <v>0</v>
      </c>
    </row>
    <row r="42" spans="3:19" outlineLevel="3" x14ac:dyDescent="0.4">
      <c r="D42" s="23"/>
      <c r="E42" s="23"/>
      <c r="F42" s="26"/>
      <c r="G42" s="33"/>
      <c r="H42" s="26"/>
      <c r="I42" s="33"/>
      <c r="J42" s="37"/>
      <c r="K42" s="26"/>
      <c r="L42" s="5"/>
      <c r="O42" s="63" t="s">
        <v>430</v>
      </c>
      <c r="P42" s="64">
        <v>45703</v>
      </c>
      <c r="Q42" s="65">
        <f>SUMIFS($J:$J, $K:$K, O42, $E:$E, "&gt;="&amp;DATE(YEAR(P42), MONTH(P42), 1), $E:$E, "&lt;="&amp;EOMONTH(P42, 0))</f>
        <v>0</v>
      </c>
      <c r="R42" s="66">
        <v>0</v>
      </c>
      <c r="S42" s="60">
        <f>표4[[#This Row],[집행금액]]-표4[[#This Row],[거래명세서금액]]</f>
        <v>0</v>
      </c>
    </row>
    <row r="43" spans="3:19" outlineLevel="3" x14ac:dyDescent="0.4">
      <c r="D43" s="23"/>
      <c r="E43" s="23"/>
      <c r="F43" s="26"/>
      <c r="G43" s="33"/>
      <c r="H43" s="26"/>
      <c r="I43" s="33"/>
      <c r="J43" s="37"/>
      <c r="K43" s="26"/>
      <c r="L43" s="5"/>
      <c r="O43" s="63" t="s">
        <v>430</v>
      </c>
      <c r="P43" s="64">
        <v>45731</v>
      </c>
      <c r="Q43" s="65">
        <f>SUMIFS($J:$J, $K:$K, O43, $E:$E, "&gt;="&amp;DATE(YEAR(P43), MONTH(P43), 1), $E:$E, "&lt;="&amp;EOMONTH(P43, 0))</f>
        <v>1029900</v>
      </c>
      <c r="R43" s="66">
        <v>1029000</v>
      </c>
      <c r="S43" s="60">
        <f>표4[[#This Row],[집행금액]]-표4[[#This Row],[거래명세서금액]]</f>
        <v>900</v>
      </c>
    </row>
    <row r="44" spans="3:19" outlineLevel="3" x14ac:dyDescent="0.4">
      <c r="D44" s="23"/>
      <c r="E44" s="23"/>
      <c r="F44" s="26"/>
      <c r="G44" s="33"/>
      <c r="H44" s="26"/>
      <c r="I44" s="33"/>
      <c r="J44" s="37"/>
      <c r="K44" s="26"/>
      <c r="L44" s="5"/>
      <c r="O44" s="63" t="s">
        <v>430</v>
      </c>
      <c r="P44" s="64">
        <v>45762</v>
      </c>
      <c r="Q44" s="65">
        <f>SUMIFS($J:$J, $K:$K, O44, $E:$E, "&gt;="&amp;DATE(YEAR(P44), MONTH(P44), 1), $E:$E, "&lt;="&amp;EOMONTH(P44, 0))</f>
        <v>630606</v>
      </c>
      <c r="R44" s="66">
        <v>591000</v>
      </c>
      <c r="S44" s="60">
        <f>표4[[#This Row],[집행금액]]-표4[[#This Row],[거래명세서금액]]</f>
        <v>39606</v>
      </c>
    </row>
    <row r="45" spans="3:19" outlineLevel="3" x14ac:dyDescent="0.4">
      <c r="D45" s="23"/>
      <c r="E45" s="23"/>
      <c r="F45" s="26"/>
      <c r="G45" s="33"/>
      <c r="H45" s="26"/>
      <c r="I45" s="33"/>
      <c r="J45" s="37"/>
      <c r="K45" s="26"/>
      <c r="L45" s="5"/>
      <c r="O45" s="63" t="s">
        <v>430</v>
      </c>
      <c r="P45" s="64">
        <v>45792</v>
      </c>
      <c r="Q45" s="65">
        <f>SUMIFS($J:$J, $K:$K, O45, $E:$E, "&gt;="&amp;DATE(YEAR(P45), MONTH(P45), 1), $E:$E, "&lt;="&amp;EOMONTH(P45, 0))</f>
        <v>0</v>
      </c>
      <c r="R45" s="66"/>
      <c r="S45" s="60">
        <f>표4[[#This Row],[집행금액]]-표4[[#This Row],[거래명세서금액]]</f>
        <v>0</v>
      </c>
    </row>
    <row r="46" spans="3:19" outlineLevel="3" x14ac:dyDescent="0.4">
      <c r="D46" s="23"/>
      <c r="E46" s="23"/>
      <c r="F46" s="26"/>
      <c r="G46" s="33"/>
      <c r="H46" s="26"/>
      <c r="I46" s="33"/>
      <c r="J46" s="37"/>
      <c r="K46" s="26"/>
      <c r="L46" s="5"/>
      <c r="O46" s="63"/>
      <c r="P46" s="64"/>
      <c r="Q46" s="65"/>
      <c r="R46" s="66"/>
    </row>
    <row r="47" spans="3:19" outlineLevel="3" x14ac:dyDescent="0.4">
      <c r="D47" s="23"/>
      <c r="E47" s="23"/>
      <c r="F47" s="26"/>
      <c r="G47" s="33"/>
      <c r="H47" s="26"/>
      <c r="I47" s="33"/>
      <c r="J47" s="37"/>
      <c r="K47" s="26"/>
      <c r="L47" s="5"/>
      <c r="O47" s="61" t="s">
        <v>430</v>
      </c>
      <c r="P47" s="61"/>
      <c r="Q47" s="62">
        <f>SUM(Q41:Q46)</f>
        <v>1660506</v>
      </c>
      <c r="R47" s="62">
        <f>SUM(R41:R46)</f>
        <v>1620000</v>
      </c>
    </row>
    <row r="48" spans="3:19" outlineLevel="3" x14ac:dyDescent="0.4">
      <c r="D48" s="23"/>
      <c r="E48" s="23"/>
      <c r="F48" s="26"/>
      <c r="G48" s="33"/>
      <c r="H48" s="26"/>
      <c r="I48" s="33"/>
      <c r="J48" s="37"/>
      <c r="K48" s="26"/>
      <c r="L48" s="5"/>
    </row>
    <row r="49" spans="2:12" outlineLevel="3" x14ac:dyDescent="0.4">
      <c r="D49" s="23"/>
      <c r="E49" s="23"/>
      <c r="F49" s="26"/>
      <c r="G49" s="33"/>
      <c r="H49" s="26"/>
      <c r="I49" s="33"/>
      <c r="J49" s="37"/>
      <c r="K49" s="26"/>
      <c r="L49" s="5"/>
    </row>
    <row r="50" spans="2:12" outlineLevel="3" x14ac:dyDescent="0.4">
      <c r="D50" s="23"/>
      <c r="E50" s="23"/>
      <c r="F50" s="26"/>
      <c r="G50" s="33"/>
      <c r="H50" s="26"/>
      <c r="I50" s="33"/>
      <c r="J50" s="37"/>
      <c r="K50" s="26"/>
      <c r="L50" s="5"/>
    </row>
    <row r="51" spans="2:12" outlineLevel="3" x14ac:dyDescent="0.4">
      <c r="D51" s="23"/>
      <c r="E51" s="23"/>
      <c r="F51" s="26"/>
      <c r="G51" s="33"/>
      <c r="H51" s="26"/>
      <c r="I51" s="33"/>
      <c r="J51" s="37"/>
      <c r="K51" s="26"/>
      <c r="L51" s="5"/>
    </row>
    <row r="52" spans="2:12" outlineLevel="2" x14ac:dyDescent="0.4">
      <c r="D52" s="23"/>
      <c r="E52" s="23"/>
      <c r="F52" s="26"/>
      <c r="G52" s="33"/>
      <c r="H52" s="26"/>
      <c r="I52" s="33"/>
      <c r="J52" s="37"/>
      <c r="K52" s="26"/>
      <c r="L52" s="5"/>
    </row>
    <row r="53" spans="2:12" outlineLevel="3" x14ac:dyDescent="0.4">
      <c r="D53" s="23"/>
      <c r="E53" s="23"/>
      <c r="F53" s="26"/>
      <c r="G53" s="33"/>
      <c r="H53" s="26"/>
      <c r="I53" s="33"/>
      <c r="J53" s="37"/>
      <c r="K53" s="26"/>
      <c r="L53" s="5"/>
    </row>
    <row r="54" spans="2:12" outlineLevel="3" x14ac:dyDescent="0.4">
      <c r="C54" s="18" t="s">
        <v>32</v>
      </c>
      <c r="D54" s="24"/>
      <c r="E54" s="24"/>
      <c r="F54" s="29"/>
      <c r="G54" s="34">
        <f>SUM(G39:G53)</f>
        <v>155.66</v>
      </c>
      <c r="H54" s="29"/>
      <c r="I54" s="34"/>
      <c r="J54" s="41">
        <f>SUM(J39:J53)</f>
        <v>1660506</v>
      </c>
      <c r="K54" s="29"/>
      <c r="L54" s="18"/>
    </row>
    <row r="55" spans="2:12" outlineLevel="3" x14ac:dyDescent="0.4">
      <c r="C55" s="7" t="s">
        <v>33</v>
      </c>
      <c r="D55" s="22"/>
      <c r="E55" s="22"/>
      <c r="F55" s="28"/>
      <c r="G55" s="32"/>
      <c r="H55" s="28"/>
      <c r="I55" s="32"/>
      <c r="J55" s="40"/>
      <c r="K55" s="28"/>
      <c r="L55" s="7"/>
    </row>
    <row r="56" spans="2:12" outlineLevel="3" x14ac:dyDescent="0.4">
      <c r="D56" s="23"/>
      <c r="E56" s="23"/>
      <c r="F56" s="26"/>
      <c r="G56" s="33"/>
      <c r="H56" s="26"/>
      <c r="I56" s="33"/>
      <c r="J56" s="37"/>
      <c r="K56" s="26"/>
      <c r="L56" s="5"/>
    </row>
    <row r="57" spans="2:12" outlineLevel="3" x14ac:dyDescent="0.4">
      <c r="D57" s="23"/>
      <c r="E57" s="23"/>
      <c r="F57" s="26"/>
      <c r="G57" s="33"/>
      <c r="H57" s="26"/>
      <c r="I57" s="33"/>
      <c r="J57" s="37"/>
      <c r="K57" s="26"/>
      <c r="L57" s="5"/>
    </row>
    <row r="58" spans="2:12" outlineLevel="3" x14ac:dyDescent="0.4">
      <c r="D58" s="23"/>
      <c r="E58" s="23"/>
      <c r="F58" s="26"/>
      <c r="G58" s="33"/>
      <c r="H58" s="26"/>
      <c r="I58" s="33"/>
      <c r="J58" s="37"/>
      <c r="K58" s="26"/>
      <c r="L58" s="5"/>
    </row>
    <row r="59" spans="2:12" outlineLevel="3" x14ac:dyDescent="0.4">
      <c r="D59" s="23"/>
      <c r="E59" s="23"/>
      <c r="F59" s="26"/>
      <c r="G59" s="33"/>
      <c r="H59" s="26"/>
      <c r="I59" s="33"/>
      <c r="J59" s="37"/>
      <c r="K59" s="26"/>
      <c r="L59" s="5"/>
    </row>
    <row r="60" spans="2:12" outlineLevel="3" x14ac:dyDescent="0.4">
      <c r="D60" s="23"/>
      <c r="E60" s="23"/>
      <c r="F60" s="26"/>
      <c r="G60" s="33"/>
      <c r="H60" s="26"/>
      <c r="I60" s="33"/>
      <c r="J60" s="37"/>
      <c r="K60" s="26"/>
      <c r="L60" s="5"/>
    </row>
    <row r="61" spans="2:12" outlineLevel="2" x14ac:dyDescent="0.4">
      <c r="D61" s="23"/>
      <c r="E61" s="23"/>
      <c r="F61" s="26"/>
      <c r="G61" s="33"/>
      <c r="H61" s="26"/>
      <c r="I61" s="33"/>
      <c r="J61" s="37"/>
      <c r="K61" s="26"/>
      <c r="L61" s="5"/>
    </row>
    <row r="62" spans="2:12" outlineLevel="1" x14ac:dyDescent="0.4">
      <c r="D62" s="23"/>
      <c r="E62" s="23"/>
      <c r="F62" s="26"/>
      <c r="G62" s="33"/>
      <c r="H62" s="26"/>
      <c r="I62" s="33"/>
      <c r="J62" s="37"/>
      <c r="K62" s="26"/>
      <c r="L62" s="5"/>
    </row>
    <row r="63" spans="2:12" outlineLevel="2" x14ac:dyDescent="0.4">
      <c r="C63" s="19" t="s">
        <v>34</v>
      </c>
      <c r="D63" s="25"/>
      <c r="E63" s="25"/>
      <c r="F63" s="30"/>
      <c r="G63" s="35">
        <f>SUM(G56:G62)</f>
        <v>0</v>
      </c>
      <c r="H63" s="30"/>
      <c r="I63" s="35"/>
      <c r="J63" s="42">
        <f>SUM(J56:J62)</f>
        <v>0</v>
      </c>
      <c r="K63" s="30"/>
      <c r="L63" s="19"/>
    </row>
    <row r="64" spans="2:12" outlineLevel="3" x14ac:dyDescent="0.4">
      <c r="B64" s="18" t="s">
        <v>35</v>
      </c>
      <c r="C64" s="18"/>
      <c r="D64" s="24"/>
      <c r="E64" s="24"/>
      <c r="F64" s="29"/>
      <c r="G64" s="34"/>
      <c r="H64" s="29"/>
      <c r="I64" s="34"/>
      <c r="J64" s="41">
        <f>SUM(J21,J37,J54,J63)</f>
        <v>6166046.6500000004</v>
      </c>
      <c r="K64" s="29"/>
      <c r="L64" s="18"/>
    </row>
    <row r="65" spans="2:18" outlineLevel="3" x14ac:dyDescent="0.4">
      <c r="B65" s="6" t="s">
        <v>36</v>
      </c>
      <c r="C65" s="6"/>
      <c r="D65" s="47"/>
      <c r="E65" s="47"/>
      <c r="F65" s="49"/>
      <c r="G65" s="51"/>
      <c r="H65" s="49"/>
      <c r="I65" s="51"/>
      <c r="J65" s="53"/>
      <c r="K65" s="49"/>
      <c r="L65" s="6"/>
    </row>
    <row r="66" spans="2:18" outlineLevel="3" x14ac:dyDescent="0.4">
      <c r="C66" s="7" t="s">
        <v>20</v>
      </c>
      <c r="D66" s="22"/>
      <c r="E66" s="22"/>
      <c r="F66" s="28"/>
      <c r="G66" s="32"/>
      <c r="H66" s="28"/>
      <c r="I66" s="32"/>
      <c r="J66" s="40"/>
      <c r="K66" s="28"/>
      <c r="L66" s="7"/>
    </row>
    <row r="67" spans="2:18" outlineLevel="3" x14ac:dyDescent="0.4">
      <c r="D67" s="23"/>
      <c r="E67" s="23"/>
      <c r="F67" s="26"/>
      <c r="G67" s="33"/>
      <c r="H67" s="26"/>
      <c r="I67" s="33"/>
      <c r="J67" s="37"/>
      <c r="K67" s="26"/>
      <c r="L67" s="5"/>
    </row>
    <row r="68" spans="2:18" outlineLevel="3" x14ac:dyDescent="0.4">
      <c r="D68" s="23"/>
      <c r="E68" s="23"/>
      <c r="F68" s="26"/>
      <c r="G68" s="33"/>
      <c r="H68" s="26"/>
      <c r="I68" s="33"/>
      <c r="J68" s="37"/>
      <c r="K68" s="26"/>
      <c r="L68" s="5"/>
    </row>
    <row r="69" spans="2:18" outlineLevel="3" x14ac:dyDescent="0.4">
      <c r="D69" s="23"/>
      <c r="E69" s="23"/>
      <c r="F69" s="26"/>
      <c r="G69" s="33"/>
      <c r="H69" s="26"/>
      <c r="I69" s="33"/>
      <c r="J69" s="37"/>
      <c r="K69" s="26"/>
      <c r="L69" s="5"/>
    </row>
    <row r="70" spans="2:18" outlineLevel="3" x14ac:dyDescent="0.4">
      <c r="D70" s="23"/>
      <c r="E70" s="23"/>
      <c r="F70" s="26"/>
      <c r="G70" s="33"/>
      <c r="H70" s="26"/>
      <c r="I70" s="33"/>
      <c r="J70" s="37"/>
      <c r="K70" s="26"/>
      <c r="L70" s="5"/>
    </row>
    <row r="71" spans="2:18" outlineLevel="3" x14ac:dyDescent="0.4">
      <c r="D71" s="23"/>
      <c r="E71" s="23"/>
      <c r="F71" s="26"/>
      <c r="G71" s="33"/>
      <c r="H71" s="26"/>
      <c r="I71" s="33"/>
      <c r="J71" s="37"/>
      <c r="K71" s="26"/>
      <c r="L71" s="5"/>
    </row>
    <row r="72" spans="2:18" outlineLevel="3" x14ac:dyDescent="0.3">
      <c r="D72" s="23"/>
      <c r="E72" s="23"/>
      <c r="F72" s="26"/>
      <c r="G72" s="33"/>
      <c r="H72" s="26"/>
      <c r="I72" s="33"/>
      <c r="J72" s="37"/>
      <c r="K72" s="26"/>
      <c r="L72" s="5"/>
      <c r="O72" s="21"/>
      <c r="P72" s="67"/>
      <c r="Q72" s="68"/>
      <c r="R72" s="69"/>
    </row>
    <row r="73" spans="2:18" outlineLevel="3" x14ac:dyDescent="0.3">
      <c r="D73" s="23"/>
      <c r="E73" s="23"/>
      <c r="F73" s="26"/>
      <c r="G73" s="33"/>
      <c r="H73" s="26"/>
      <c r="I73" s="33"/>
      <c r="J73" s="37"/>
      <c r="K73" s="26"/>
      <c r="L73" s="5"/>
      <c r="O73" s="21"/>
      <c r="P73" s="67"/>
      <c r="Q73" s="68"/>
      <c r="R73" s="69"/>
    </row>
    <row r="74" spans="2:18" outlineLevel="3" x14ac:dyDescent="0.3">
      <c r="D74" s="23"/>
      <c r="E74" s="23"/>
      <c r="F74" s="26"/>
      <c r="G74" s="33"/>
      <c r="H74" s="26"/>
      <c r="I74" s="33"/>
      <c r="J74" s="37"/>
      <c r="K74" s="26"/>
      <c r="L74" s="5"/>
      <c r="O74" s="21"/>
      <c r="P74" s="67"/>
      <c r="Q74" s="68"/>
      <c r="R74" s="69"/>
    </row>
    <row r="75" spans="2:18" outlineLevel="3" x14ac:dyDescent="0.3">
      <c r="D75" s="23"/>
      <c r="E75" s="23"/>
      <c r="F75" s="26"/>
      <c r="G75" s="33"/>
      <c r="H75" s="26"/>
      <c r="I75" s="33"/>
      <c r="J75" s="37"/>
      <c r="K75" s="26"/>
      <c r="L75" s="5"/>
      <c r="O75" s="21"/>
      <c r="P75" s="67"/>
      <c r="Q75" s="68"/>
      <c r="R75" s="69"/>
    </row>
    <row r="76" spans="2:18" outlineLevel="3" x14ac:dyDescent="0.3">
      <c r="D76" s="23"/>
      <c r="E76" s="23"/>
      <c r="F76" s="26"/>
      <c r="G76" s="33"/>
      <c r="H76" s="26"/>
      <c r="I76" s="33"/>
      <c r="J76" s="37"/>
      <c r="K76" s="26"/>
      <c r="L76" s="5"/>
      <c r="O76" s="21"/>
      <c r="P76" s="67"/>
      <c r="Q76" s="68"/>
      <c r="R76" s="69"/>
    </row>
    <row r="77" spans="2:18" outlineLevel="3" x14ac:dyDescent="0.4">
      <c r="D77" s="23"/>
      <c r="E77" s="23"/>
      <c r="F77" s="26"/>
      <c r="G77" s="33"/>
      <c r="H77" s="26"/>
      <c r="I77" s="33"/>
      <c r="J77" s="37"/>
      <c r="K77" s="26"/>
      <c r="L77" s="5"/>
      <c r="O77" s="21"/>
      <c r="P77" s="21"/>
      <c r="Q77" s="38"/>
      <c r="R77" s="38"/>
    </row>
    <row r="78" spans="2:18" outlineLevel="3" x14ac:dyDescent="0.4">
      <c r="D78" s="23"/>
      <c r="E78" s="23"/>
      <c r="F78" s="26"/>
      <c r="G78" s="33"/>
      <c r="H78" s="26"/>
      <c r="I78" s="33"/>
      <c r="J78" s="37"/>
      <c r="K78" s="26"/>
      <c r="L78" s="5"/>
    </row>
    <row r="79" spans="2:18" outlineLevel="3" x14ac:dyDescent="0.4">
      <c r="D79" s="23"/>
      <c r="E79" s="23"/>
      <c r="F79" s="26"/>
      <c r="G79" s="33"/>
      <c r="H79" s="26"/>
      <c r="I79" s="33"/>
      <c r="J79" s="37"/>
      <c r="K79" s="26"/>
      <c r="L79" s="5"/>
    </row>
    <row r="80" spans="2:18" outlineLevel="3" x14ac:dyDescent="0.4">
      <c r="C80" s="18" t="s">
        <v>22</v>
      </c>
      <c r="D80" s="24"/>
      <c r="E80" s="24"/>
      <c r="F80" s="29"/>
      <c r="G80" s="34">
        <f>SUM(G67:G79)</f>
        <v>0</v>
      </c>
      <c r="H80" s="29"/>
      <c r="I80" s="34"/>
      <c r="J80" s="41">
        <f>SUM(J67:J79)</f>
        <v>0</v>
      </c>
      <c r="K80" s="29"/>
      <c r="L80" s="18"/>
    </row>
    <row r="81" spans="3:12" outlineLevel="3" x14ac:dyDescent="0.4">
      <c r="C81" s="7" t="s">
        <v>23</v>
      </c>
      <c r="D81" s="22"/>
      <c r="E81" s="22"/>
      <c r="F81" s="28"/>
      <c r="G81" s="32"/>
      <c r="H81" s="28"/>
      <c r="I81" s="32"/>
      <c r="J81" s="40"/>
      <c r="K81" s="28"/>
      <c r="L81" s="7"/>
    </row>
    <row r="82" spans="3:12" outlineLevel="3" x14ac:dyDescent="0.4">
      <c r="D82" s="23"/>
      <c r="E82" s="23"/>
      <c r="F82" s="26"/>
      <c r="G82" s="33"/>
      <c r="H82" s="26"/>
      <c r="I82" s="33"/>
      <c r="J82" s="37"/>
      <c r="K82" s="26"/>
      <c r="L82" s="5"/>
    </row>
    <row r="83" spans="3:12" outlineLevel="2" x14ac:dyDescent="0.4">
      <c r="D83" s="23"/>
      <c r="E83" s="23"/>
      <c r="F83" s="26"/>
      <c r="G83" s="33"/>
      <c r="H83" s="26"/>
      <c r="I83" s="33"/>
      <c r="J83" s="37"/>
      <c r="K83" s="26"/>
      <c r="L83" s="5"/>
    </row>
    <row r="84" spans="3:12" outlineLevel="3" x14ac:dyDescent="0.4">
      <c r="D84" s="23"/>
      <c r="E84" s="23"/>
      <c r="F84" s="26"/>
      <c r="G84" s="33"/>
      <c r="H84" s="26"/>
      <c r="I84" s="33"/>
      <c r="J84" s="37"/>
      <c r="K84" s="26"/>
      <c r="L84" s="5"/>
    </row>
    <row r="85" spans="3:12" outlineLevel="3" x14ac:dyDescent="0.4">
      <c r="D85" s="23"/>
      <c r="E85" s="23"/>
      <c r="F85" s="26"/>
      <c r="G85" s="33"/>
      <c r="H85" s="26"/>
      <c r="I85" s="33"/>
      <c r="J85" s="37"/>
      <c r="K85" s="26"/>
      <c r="L85" s="5"/>
    </row>
    <row r="86" spans="3:12" outlineLevel="3" x14ac:dyDescent="0.4">
      <c r="D86" s="23"/>
      <c r="E86" s="23"/>
      <c r="F86" s="26"/>
      <c r="G86" s="33"/>
      <c r="H86" s="26"/>
      <c r="I86" s="33"/>
      <c r="J86" s="37"/>
      <c r="K86" s="26"/>
      <c r="L86" s="5"/>
    </row>
    <row r="87" spans="3:12" outlineLevel="3" x14ac:dyDescent="0.4">
      <c r="D87" s="23"/>
      <c r="E87" s="23"/>
      <c r="F87" s="26"/>
      <c r="G87" s="33"/>
      <c r="H87" s="26"/>
      <c r="I87" s="33"/>
      <c r="J87" s="37"/>
      <c r="K87" s="26"/>
      <c r="L87" s="5"/>
    </row>
    <row r="88" spans="3:12" outlineLevel="3" x14ac:dyDescent="0.4">
      <c r="D88" s="23"/>
      <c r="E88" s="23"/>
      <c r="F88" s="26"/>
      <c r="G88" s="33"/>
      <c r="H88" s="26"/>
      <c r="I88" s="33"/>
      <c r="J88" s="37"/>
      <c r="K88" s="26"/>
      <c r="L88" s="5"/>
    </row>
    <row r="89" spans="3:12" outlineLevel="3" x14ac:dyDescent="0.4">
      <c r="D89" s="23"/>
      <c r="E89" s="23"/>
      <c r="F89" s="26"/>
      <c r="G89" s="33"/>
      <c r="H89" s="26"/>
      <c r="I89" s="33"/>
      <c r="J89" s="37"/>
      <c r="K89" s="26"/>
      <c r="L89" s="5"/>
    </row>
    <row r="90" spans="3:12" outlineLevel="3" x14ac:dyDescent="0.4">
      <c r="D90" s="23"/>
      <c r="E90" s="23"/>
      <c r="F90" s="26"/>
      <c r="G90" s="33"/>
      <c r="H90" s="26"/>
      <c r="I90" s="33"/>
      <c r="J90" s="37"/>
      <c r="K90" s="26"/>
      <c r="L90" s="5"/>
    </row>
    <row r="91" spans="3:12" outlineLevel="3" x14ac:dyDescent="0.4">
      <c r="D91" s="23"/>
      <c r="E91" s="23"/>
      <c r="F91" s="26"/>
      <c r="G91" s="33"/>
      <c r="H91" s="26"/>
      <c r="I91" s="33"/>
      <c r="J91" s="37"/>
      <c r="K91" s="26"/>
      <c r="L91" s="5"/>
    </row>
    <row r="92" spans="3:12" outlineLevel="3" x14ac:dyDescent="0.4">
      <c r="C92" s="18" t="s">
        <v>28</v>
      </c>
      <c r="D92" s="24"/>
      <c r="E92" s="24"/>
      <c r="F92" s="29"/>
      <c r="G92" s="34">
        <f>SUM(G82:G91)</f>
        <v>0</v>
      </c>
      <c r="H92" s="29"/>
      <c r="I92" s="34"/>
      <c r="J92" s="41">
        <f>SUM(J82:J91)</f>
        <v>0</v>
      </c>
      <c r="K92" s="29"/>
      <c r="L92" s="18"/>
    </row>
    <row r="93" spans="3:12" outlineLevel="3" x14ac:dyDescent="0.4">
      <c r="C93" s="7" t="s">
        <v>29</v>
      </c>
      <c r="D93" s="22"/>
      <c r="E93" s="22"/>
      <c r="F93" s="28"/>
      <c r="G93" s="32"/>
      <c r="H93" s="28"/>
      <c r="I93" s="32"/>
      <c r="J93" s="40"/>
      <c r="K93" s="28"/>
      <c r="L93" s="7"/>
    </row>
    <row r="94" spans="3:12" outlineLevel="3" x14ac:dyDescent="0.4">
      <c r="D94" s="23"/>
      <c r="E94" s="23"/>
      <c r="F94" s="26"/>
      <c r="G94" s="33"/>
      <c r="H94" s="26"/>
      <c r="I94" s="33"/>
      <c r="J94" s="37"/>
      <c r="K94" s="26"/>
      <c r="L94" s="5"/>
    </row>
    <row r="95" spans="3:12" outlineLevel="2" x14ac:dyDescent="0.4">
      <c r="D95" s="23"/>
      <c r="E95" s="23"/>
      <c r="F95" s="26"/>
      <c r="G95" s="33"/>
      <c r="H95" s="26"/>
      <c r="I95" s="33"/>
      <c r="J95" s="37"/>
      <c r="K95" s="26"/>
      <c r="L95" s="5"/>
    </row>
    <row r="96" spans="3:12" outlineLevel="3" x14ac:dyDescent="0.4">
      <c r="D96" s="23"/>
      <c r="E96" s="23"/>
      <c r="F96" s="26"/>
      <c r="G96" s="33"/>
      <c r="H96" s="26"/>
      <c r="I96" s="33"/>
      <c r="J96" s="37"/>
      <c r="K96" s="26"/>
      <c r="L96" s="5"/>
    </row>
    <row r="97" spans="2:12" outlineLevel="3" x14ac:dyDescent="0.4">
      <c r="D97" s="23"/>
      <c r="E97" s="23"/>
      <c r="F97" s="26"/>
      <c r="G97" s="33"/>
      <c r="H97" s="26"/>
      <c r="I97" s="33"/>
      <c r="J97" s="37"/>
      <c r="K97" s="26"/>
      <c r="L97" s="5"/>
    </row>
    <row r="98" spans="2:12" outlineLevel="3" x14ac:dyDescent="0.4">
      <c r="D98" s="23"/>
      <c r="E98" s="23"/>
      <c r="F98" s="26"/>
      <c r="G98" s="33"/>
      <c r="H98" s="26"/>
      <c r="I98" s="33"/>
      <c r="J98" s="37"/>
      <c r="K98" s="26"/>
      <c r="L98" s="5"/>
    </row>
    <row r="99" spans="2:12" outlineLevel="3" x14ac:dyDescent="0.4">
      <c r="D99" s="23"/>
      <c r="E99" s="23"/>
      <c r="F99" s="26"/>
      <c r="G99" s="33"/>
      <c r="H99" s="26"/>
      <c r="I99" s="33"/>
      <c r="J99" s="37"/>
      <c r="K99" s="26"/>
      <c r="L99" s="5"/>
    </row>
    <row r="100" spans="2:12" outlineLevel="3" x14ac:dyDescent="0.4">
      <c r="D100" s="23"/>
      <c r="E100" s="23"/>
      <c r="F100" s="26"/>
      <c r="G100" s="33"/>
      <c r="H100" s="26"/>
      <c r="I100" s="33"/>
      <c r="J100" s="37"/>
      <c r="K100" s="26"/>
      <c r="L100" s="5"/>
    </row>
    <row r="101" spans="2:12" outlineLevel="3" x14ac:dyDescent="0.4">
      <c r="D101" s="23"/>
      <c r="E101" s="23"/>
      <c r="F101" s="26"/>
      <c r="G101" s="33"/>
      <c r="H101" s="26"/>
      <c r="I101" s="33"/>
      <c r="J101" s="37"/>
      <c r="K101" s="26"/>
      <c r="L101" s="5"/>
    </row>
    <row r="102" spans="2:12" outlineLevel="3" x14ac:dyDescent="0.4">
      <c r="D102" s="23"/>
      <c r="E102" s="23"/>
      <c r="F102" s="26"/>
      <c r="G102" s="33"/>
      <c r="H102" s="26"/>
      <c r="I102" s="33"/>
      <c r="J102" s="37"/>
      <c r="K102" s="26"/>
      <c r="L102" s="5"/>
    </row>
    <row r="103" spans="2:12" outlineLevel="3" x14ac:dyDescent="0.4">
      <c r="D103" s="23"/>
      <c r="E103" s="23"/>
      <c r="F103" s="26"/>
      <c r="G103" s="33"/>
      <c r="H103" s="26"/>
      <c r="I103" s="33"/>
      <c r="J103" s="37"/>
      <c r="K103" s="26"/>
      <c r="L103" s="5"/>
    </row>
    <row r="104" spans="2:12" outlineLevel="3" x14ac:dyDescent="0.4">
      <c r="C104" s="19" t="s">
        <v>32</v>
      </c>
      <c r="D104" s="25"/>
      <c r="E104" s="25"/>
      <c r="F104" s="30"/>
      <c r="G104" s="35">
        <f>SUM(G94:G103)</f>
        <v>0</v>
      </c>
      <c r="H104" s="30"/>
      <c r="I104" s="35"/>
      <c r="J104" s="42">
        <f>SUM(J94:J103)</f>
        <v>0</v>
      </c>
      <c r="K104" s="30"/>
      <c r="L104" s="19"/>
    </row>
    <row r="105" spans="2:12" outlineLevel="3" x14ac:dyDescent="0.4">
      <c r="B105" s="18" t="s">
        <v>37</v>
      </c>
      <c r="C105" s="18"/>
      <c r="D105" s="24"/>
      <c r="E105" s="24"/>
      <c r="F105" s="29"/>
      <c r="G105" s="34"/>
      <c r="H105" s="29"/>
      <c r="I105" s="34"/>
      <c r="J105" s="41">
        <f>SUM(J80,J92,J104)</f>
        <v>0</v>
      </c>
      <c r="K105" s="29"/>
      <c r="L105" s="18"/>
    </row>
    <row r="106" spans="2:12" outlineLevel="3" x14ac:dyDescent="0.4">
      <c r="B106" s="6" t="s">
        <v>38</v>
      </c>
      <c r="C106" s="6"/>
      <c r="D106" s="47"/>
      <c r="E106" s="47"/>
      <c r="F106" s="49"/>
      <c r="G106" s="51"/>
      <c r="H106" s="49"/>
      <c r="I106" s="51"/>
      <c r="J106" s="53"/>
      <c r="K106" s="49"/>
      <c r="L106" s="6"/>
    </row>
    <row r="107" spans="2:12" outlineLevel="2" x14ac:dyDescent="0.4">
      <c r="C107" s="7" t="s">
        <v>20</v>
      </c>
      <c r="D107" s="22"/>
      <c r="E107" s="22"/>
      <c r="F107" s="28"/>
      <c r="G107" s="32"/>
      <c r="H107" s="28"/>
      <c r="I107" s="32"/>
      <c r="J107" s="40"/>
      <c r="K107" s="28"/>
      <c r="L107" s="7"/>
    </row>
    <row r="108" spans="2:12" outlineLevel="1" x14ac:dyDescent="0.4">
      <c r="D108" s="23"/>
      <c r="E108" s="23"/>
      <c r="F108" s="26"/>
      <c r="G108" s="33"/>
      <c r="H108" s="26"/>
      <c r="I108" s="33"/>
      <c r="J108" s="37"/>
      <c r="K108" s="26"/>
      <c r="L108" s="5"/>
    </row>
    <row r="109" spans="2:12" outlineLevel="2" x14ac:dyDescent="0.4">
      <c r="D109" s="23"/>
      <c r="E109" s="23"/>
      <c r="F109" s="26"/>
      <c r="G109" s="33"/>
      <c r="H109" s="26"/>
      <c r="I109" s="33"/>
      <c r="J109" s="37"/>
      <c r="K109" s="26"/>
      <c r="L109" s="5"/>
    </row>
    <row r="110" spans="2:12" outlineLevel="3" x14ac:dyDescent="0.4">
      <c r="D110" s="23"/>
      <c r="E110" s="23"/>
      <c r="F110" s="26"/>
      <c r="G110" s="33"/>
      <c r="H110" s="26"/>
      <c r="I110" s="33"/>
      <c r="J110" s="37"/>
      <c r="K110" s="26"/>
      <c r="L110" s="5"/>
    </row>
    <row r="111" spans="2:12" outlineLevel="3" x14ac:dyDescent="0.4">
      <c r="D111" s="23"/>
      <c r="E111" s="23"/>
      <c r="F111" s="26"/>
      <c r="G111" s="33"/>
      <c r="H111" s="26"/>
      <c r="I111" s="33"/>
      <c r="J111" s="37"/>
      <c r="K111" s="26"/>
      <c r="L111" s="5"/>
    </row>
    <row r="112" spans="2:12" outlineLevel="3" x14ac:dyDescent="0.4">
      <c r="D112" s="23"/>
      <c r="E112" s="23"/>
      <c r="F112" s="26"/>
      <c r="G112" s="33"/>
      <c r="H112" s="26"/>
      <c r="I112" s="33"/>
      <c r="J112" s="37"/>
      <c r="K112" s="26"/>
      <c r="L112" s="5"/>
    </row>
    <row r="113" spans="1:12" outlineLevel="3" x14ac:dyDescent="0.4">
      <c r="D113" s="23"/>
      <c r="E113" s="23"/>
      <c r="F113" s="26"/>
      <c r="G113" s="33"/>
      <c r="H113" s="26"/>
      <c r="I113" s="33"/>
      <c r="J113" s="37"/>
      <c r="K113" s="26"/>
      <c r="L113" s="5"/>
    </row>
    <row r="114" spans="1:12" outlineLevel="3" x14ac:dyDescent="0.4">
      <c r="D114" s="23"/>
      <c r="E114" s="23"/>
      <c r="F114" s="26"/>
      <c r="G114" s="33"/>
      <c r="H114" s="26"/>
      <c r="I114" s="33"/>
      <c r="J114" s="37"/>
      <c r="K114" s="26"/>
      <c r="L114" s="5"/>
    </row>
    <row r="115" spans="1:12" outlineLevel="3" x14ac:dyDescent="0.4">
      <c r="D115" s="23"/>
      <c r="E115" s="23"/>
      <c r="F115" s="26"/>
      <c r="G115" s="33"/>
      <c r="H115" s="26"/>
      <c r="I115" s="33"/>
      <c r="J115" s="37"/>
      <c r="K115" s="26"/>
      <c r="L115" s="5"/>
    </row>
    <row r="116" spans="1:12" outlineLevel="3" x14ac:dyDescent="0.4">
      <c r="D116" s="23"/>
      <c r="E116" s="23"/>
      <c r="F116" s="26"/>
      <c r="G116" s="33"/>
      <c r="H116" s="26"/>
      <c r="I116" s="33"/>
      <c r="J116" s="37"/>
      <c r="K116" s="26"/>
      <c r="L116" s="5"/>
    </row>
    <row r="117" spans="1:12" outlineLevel="2" x14ac:dyDescent="0.15">
      <c r="A117" s="20"/>
      <c r="B117" s="20"/>
      <c r="C117" s="20"/>
      <c r="D117" s="23"/>
      <c r="E117" s="23"/>
      <c r="F117" s="26"/>
      <c r="G117" s="33"/>
      <c r="H117" s="26"/>
      <c r="I117" s="33"/>
      <c r="J117" s="37"/>
      <c r="K117" s="26"/>
      <c r="L117" s="5"/>
    </row>
    <row r="118" spans="1:12" outlineLevel="3" x14ac:dyDescent="0.4">
      <c r="D118" s="23"/>
      <c r="E118" s="23"/>
      <c r="F118" s="26"/>
      <c r="G118" s="33"/>
      <c r="H118" s="26"/>
      <c r="I118" s="33"/>
      <c r="J118" s="37"/>
      <c r="K118" s="26"/>
      <c r="L118" s="5"/>
    </row>
    <row r="119" spans="1:12" outlineLevel="3" x14ac:dyDescent="0.4">
      <c r="D119" s="23"/>
      <c r="E119" s="23"/>
      <c r="F119" s="26"/>
      <c r="G119" s="33"/>
      <c r="H119" s="26"/>
      <c r="I119" s="33"/>
      <c r="J119" s="37"/>
      <c r="K119" s="26"/>
      <c r="L119" s="5"/>
    </row>
    <row r="120" spans="1:12" outlineLevel="3" x14ac:dyDescent="0.4">
      <c r="D120" s="23"/>
      <c r="E120" s="23"/>
      <c r="F120" s="26"/>
      <c r="G120" s="33"/>
      <c r="H120" s="26"/>
      <c r="I120" s="33"/>
      <c r="J120" s="37"/>
      <c r="K120" s="26"/>
      <c r="L120" s="5"/>
    </row>
    <row r="121" spans="1:12" outlineLevel="3" x14ac:dyDescent="0.4">
      <c r="D121" s="23"/>
      <c r="E121" s="23"/>
      <c r="F121" s="26"/>
      <c r="G121" s="33"/>
      <c r="H121" s="26"/>
      <c r="I121" s="33"/>
      <c r="J121" s="37"/>
      <c r="K121" s="26"/>
      <c r="L121" s="5"/>
    </row>
    <row r="122" spans="1:12" outlineLevel="3" x14ac:dyDescent="0.4">
      <c r="D122" s="23"/>
      <c r="E122" s="23"/>
      <c r="F122" s="26"/>
      <c r="G122" s="33"/>
      <c r="H122" s="26"/>
      <c r="I122" s="33"/>
      <c r="J122" s="37"/>
      <c r="K122" s="26"/>
      <c r="L122" s="5"/>
    </row>
    <row r="123" spans="1:12" outlineLevel="3" x14ac:dyDescent="0.4">
      <c r="D123" s="23"/>
      <c r="E123" s="23"/>
      <c r="F123" s="26"/>
      <c r="G123" s="33"/>
      <c r="H123" s="26"/>
      <c r="I123" s="33"/>
      <c r="J123" s="37"/>
      <c r="K123" s="26"/>
      <c r="L123" s="5"/>
    </row>
    <row r="124" spans="1:12" outlineLevel="3" x14ac:dyDescent="0.4">
      <c r="D124" s="23"/>
      <c r="E124" s="23"/>
      <c r="F124" s="26"/>
      <c r="G124" s="33"/>
      <c r="H124" s="26"/>
      <c r="I124" s="33"/>
      <c r="J124" s="37"/>
      <c r="K124" s="26"/>
      <c r="L124" s="5"/>
    </row>
    <row r="125" spans="1:12" outlineLevel="3" x14ac:dyDescent="0.4">
      <c r="C125" s="18" t="s">
        <v>22</v>
      </c>
      <c r="D125" s="24"/>
      <c r="E125" s="24"/>
      <c r="F125" s="29"/>
      <c r="G125" s="34">
        <f>SUM(G108:G124)</f>
        <v>0</v>
      </c>
      <c r="H125" s="29"/>
      <c r="I125" s="34"/>
      <c r="J125" s="41">
        <f>SUM(J108:J124)</f>
        <v>0</v>
      </c>
      <c r="K125" s="29"/>
      <c r="L125" s="18"/>
    </row>
    <row r="126" spans="1:12" outlineLevel="3" x14ac:dyDescent="0.4">
      <c r="C126" s="7" t="s">
        <v>23</v>
      </c>
      <c r="D126" s="22"/>
      <c r="E126" s="22"/>
      <c r="F126" s="28"/>
      <c r="G126" s="32"/>
      <c r="H126" s="28"/>
      <c r="I126" s="32"/>
      <c r="J126" s="40"/>
      <c r="K126" s="28"/>
      <c r="L126" s="7"/>
    </row>
    <row r="127" spans="1:12" outlineLevel="3" x14ac:dyDescent="0.4">
      <c r="D127" s="23"/>
      <c r="E127" s="23"/>
      <c r="F127" s="26"/>
      <c r="G127" s="33"/>
      <c r="H127" s="26"/>
      <c r="I127" s="33"/>
      <c r="J127" s="37"/>
      <c r="K127" s="26"/>
      <c r="L127" s="5"/>
    </row>
    <row r="128" spans="1:12" outlineLevel="3" x14ac:dyDescent="0.4">
      <c r="D128" s="23"/>
      <c r="E128" s="23"/>
      <c r="F128" s="26"/>
      <c r="G128" s="33"/>
      <c r="H128" s="26"/>
      <c r="I128" s="33"/>
      <c r="J128" s="37"/>
      <c r="K128" s="26"/>
      <c r="L128" s="5"/>
    </row>
    <row r="129" spans="3:19" outlineLevel="2" x14ac:dyDescent="0.4">
      <c r="D129" s="23"/>
      <c r="E129" s="23"/>
      <c r="F129" s="26"/>
      <c r="G129" s="33"/>
      <c r="H129" s="26"/>
      <c r="I129" s="33"/>
      <c r="J129" s="37"/>
      <c r="K129" s="26"/>
      <c r="L129" s="5"/>
    </row>
    <row r="130" spans="3:19" outlineLevel="3" x14ac:dyDescent="0.4">
      <c r="D130" s="23"/>
      <c r="E130" s="23"/>
      <c r="F130" s="26"/>
      <c r="G130" s="33"/>
      <c r="H130" s="26"/>
      <c r="I130" s="33"/>
      <c r="J130" s="37"/>
      <c r="K130" s="26"/>
      <c r="L130" s="5"/>
    </row>
    <row r="131" spans="3:19" outlineLevel="3" x14ac:dyDescent="0.4">
      <c r="D131" s="23"/>
      <c r="E131" s="23"/>
      <c r="F131" s="26"/>
      <c r="G131" s="33"/>
      <c r="H131" s="26"/>
      <c r="I131" s="33"/>
      <c r="J131" s="37"/>
      <c r="K131" s="26"/>
      <c r="L131" s="5"/>
      <c r="O131" s="103" t="s">
        <v>39</v>
      </c>
      <c r="P131" s="104" t="s">
        <v>40</v>
      </c>
      <c r="Q131" s="105"/>
      <c r="R131" s="106"/>
      <c r="S131" s="103"/>
    </row>
    <row r="132" spans="3:19" outlineLevel="3" x14ac:dyDescent="0.4">
      <c r="D132" s="23"/>
      <c r="E132" s="23"/>
      <c r="F132" s="26"/>
      <c r="G132" s="33"/>
      <c r="H132" s="26"/>
      <c r="I132" s="33"/>
      <c r="J132" s="37"/>
      <c r="K132" s="26"/>
      <c r="L132" s="5"/>
      <c r="O132" s="75" t="s">
        <v>41</v>
      </c>
      <c r="P132" s="76"/>
      <c r="Q132" s="105"/>
      <c r="R132" s="106"/>
      <c r="S132" s="103"/>
    </row>
    <row r="133" spans="3:19" outlineLevel="3" x14ac:dyDescent="0.4">
      <c r="D133" s="23"/>
      <c r="E133" s="23"/>
      <c r="F133" s="26"/>
      <c r="G133" s="33"/>
      <c r="H133" s="26"/>
      <c r="I133" s="33"/>
      <c r="J133" s="37"/>
      <c r="K133" s="26"/>
      <c r="L133" s="5"/>
      <c r="O133" s="107" t="s">
        <v>42</v>
      </c>
      <c r="P133" s="108"/>
      <c r="Q133" s="105"/>
      <c r="R133" s="106"/>
      <c r="S133" s="103"/>
    </row>
    <row r="134" spans="3:19" outlineLevel="3" x14ac:dyDescent="0.4">
      <c r="D134" s="23"/>
      <c r="E134" s="23"/>
      <c r="F134" s="26"/>
      <c r="G134" s="33"/>
      <c r="H134" s="26"/>
      <c r="I134" s="33"/>
      <c r="J134" s="37"/>
      <c r="K134" s="26"/>
      <c r="L134" s="5"/>
      <c r="O134" s="109" t="s">
        <v>43</v>
      </c>
      <c r="P134" s="110"/>
      <c r="Q134" s="105"/>
      <c r="R134" s="106"/>
      <c r="S134" s="103"/>
    </row>
    <row r="135" spans="3:19" outlineLevel="3" x14ac:dyDescent="0.4">
      <c r="D135" s="23"/>
      <c r="E135" s="23"/>
      <c r="F135" s="26"/>
      <c r="G135" s="33"/>
      <c r="H135" s="26"/>
      <c r="I135" s="33"/>
      <c r="J135" s="37"/>
      <c r="K135" s="26"/>
      <c r="L135" s="5"/>
      <c r="O135" s="103"/>
      <c r="P135" s="104"/>
      <c r="Q135" s="103"/>
      <c r="R135" s="103"/>
      <c r="S135" s="103"/>
    </row>
    <row r="136" spans="3:19" outlineLevel="3" x14ac:dyDescent="0.4">
      <c r="D136" s="23"/>
      <c r="E136" s="23"/>
      <c r="F136" s="26"/>
      <c r="G136" s="33"/>
      <c r="H136" s="26"/>
      <c r="I136" s="33"/>
      <c r="J136" s="37"/>
      <c r="K136" s="26"/>
      <c r="L136" s="5"/>
      <c r="O136" s="111" t="s">
        <v>422</v>
      </c>
      <c r="P136" s="104"/>
      <c r="Q136" s="103"/>
      <c r="R136" s="103"/>
      <c r="S136" s="103"/>
    </row>
    <row r="137" spans="3:19" outlineLevel="3" x14ac:dyDescent="0.4">
      <c r="C137" s="18" t="s">
        <v>28</v>
      </c>
      <c r="D137" s="24"/>
      <c r="E137" s="24"/>
      <c r="F137" s="29"/>
      <c r="G137" s="34">
        <f>SUM(G127:G136)</f>
        <v>0</v>
      </c>
      <c r="H137" s="29"/>
      <c r="I137" s="34"/>
      <c r="J137" s="41">
        <f>SUM(J127:J136)</f>
        <v>0</v>
      </c>
      <c r="K137" s="29"/>
      <c r="L137" s="18"/>
      <c r="O137" s="75" t="s">
        <v>44</v>
      </c>
      <c r="P137" s="112" t="s">
        <v>45</v>
      </c>
      <c r="Q137" s="75" t="s">
        <v>46</v>
      </c>
      <c r="R137" s="75"/>
      <c r="S137" s="113" t="s">
        <v>47</v>
      </c>
    </row>
    <row r="138" spans="3:19" outlineLevel="3" x14ac:dyDescent="0.4">
      <c r="C138" s="7" t="s">
        <v>48</v>
      </c>
      <c r="D138" s="22"/>
      <c r="E138" s="22"/>
      <c r="F138" s="28"/>
      <c r="G138" s="32"/>
      <c r="H138" s="28"/>
      <c r="I138" s="32"/>
      <c r="J138" s="40"/>
      <c r="K138" s="28"/>
      <c r="L138" s="7"/>
      <c r="O138" s="109" t="s">
        <v>49</v>
      </c>
      <c r="P138" s="114">
        <v>2434</v>
      </c>
      <c r="Q138" s="114">
        <v>2236.6</v>
      </c>
      <c r="R138" s="114">
        <v>116.3</v>
      </c>
      <c r="S138" s="115"/>
    </row>
    <row r="139" spans="3:19" outlineLevel="3" x14ac:dyDescent="0.4">
      <c r="D139" s="23"/>
      <c r="E139" s="23"/>
      <c r="F139" s="26"/>
      <c r="G139" s="33"/>
      <c r="H139" s="26"/>
      <c r="I139" s="33"/>
      <c r="J139" s="37"/>
      <c r="K139" s="26"/>
      <c r="L139" s="5"/>
      <c r="O139" s="109" t="s">
        <v>50</v>
      </c>
      <c r="P139" s="114">
        <v>2236.8000000000002</v>
      </c>
      <c r="Q139" s="114">
        <v>2070.8000000000002</v>
      </c>
      <c r="R139" s="114">
        <v>535.20000000000005</v>
      </c>
      <c r="S139" s="115"/>
    </row>
    <row r="140" spans="3:19" outlineLevel="3" x14ac:dyDescent="0.4">
      <c r="D140" s="23"/>
      <c r="E140" s="23"/>
      <c r="F140" s="26"/>
      <c r="G140" s="33"/>
      <c r="H140" s="26"/>
      <c r="I140" s="33"/>
      <c r="J140" s="37"/>
      <c r="K140" s="26"/>
      <c r="L140" s="5"/>
      <c r="O140" s="109" t="s">
        <v>51</v>
      </c>
      <c r="P140" s="116"/>
      <c r="Q140" s="109"/>
      <c r="R140" s="109"/>
      <c r="S140" s="115"/>
    </row>
    <row r="141" spans="3:19" outlineLevel="3" x14ac:dyDescent="0.4">
      <c r="D141" s="23"/>
      <c r="E141" s="23"/>
      <c r="F141" s="26"/>
      <c r="G141" s="33"/>
      <c r="H141" s="26"/>
      <c r="I141" s="33"/>
      <c r="J141" s="37"/>
      <c r="K141" s="26"/>
      <c r="L141" s="5"/>
      <c r="O141" s="117"/>
      <c r="P141" s="118"/>
      <c r="Q141" s="117"/>
      <c r="R141" s="117"/>
      <c r="S141" s="115"/>
    </row>
    <row r="142" spans="3:19" outlineLevel="3" x14ac:dyDescent="0.4">
      <c r="D142" s="23"/>
      <c r="E142" s="23"/>
      <c r="F142" s="26"/>
      <c r="G142" s="33"/>
      <c r="H142" s="26"/>
      <c r="I142" s="33"/>
      <c r="J142" s="37"/>
      <c r="K142" s="26"/>
      <c r="L142" s="5"/>
      <c r="O142" s="75"/>
      <c r="P142" s="112"/>
      <c r="Q142" s="75"/>
      <c r="R142" s="75"/>
      <c r="S142" s="113"/>
    </row>
    <row r="143" spans="3:19" outlineLevel="3" x14ac:dyDescent="0.4">
      <c r="D143" s="23"/>
      <c r="E143" s="23"/>
      <c r="F143" s="26"/>
      <c r="G143" s="33"/>
      <c r="H143" s="26"/>
      <c r="I143" s="33"/>
      <c r="J143" s="37"/>
      <c r="K143" s="26"/>
      <c r="L143" s="5"/>
      <c r="O143" s="119" t="s">
        <v>52</v>
      </c>
      <c r="P143" s="120">
        <f>SUM(P138:P142)</f>
        <v>4670.8</v>
      </c>
      <c r="Q143" s="120">
        <f>SUM(Q138:Q142)</f>
        <v>4307.3999999999996</v>
      </c>
      <c r="R143" s="120"/>
      <c r="S143" s="121"/>
    </row>
    <row r="144" spans="3:19" outlineLevel="2" x14ac:dyDescent="0.4">
      <c r="D144" s="23"/>
      <c r="E144" s="23"/>
      <c r="F144" s="26"/>
      <c r="G144" s="33"/>
      <c r="H144" s="26"/>
      <c r="I144" s="33"/>
      <c r="J144" s="37"/>
      <c r="K144" s="26"/>
      <c r="L144" s="5"/>
      <c r="O144" s="103"/>
      <c r="P144" s="104"/>
      <c r="Q144" s="103"/>
      <c r="R144" s="103"/>
      <c r="S144" s="103"/>
    </row>
    <row r="145" spans="2:19" outlineLevel="1" x14ac:dyDescent="0.4">
      <c r="D145" s="23"/>
      <c r="E145" s="23"/>
      <c r="F145" s="26"/>
      <c r="G145" s="33"/>
      <c r="H145" s="26"/>
      <c r="I145" s="33"/>
      <c r="J145" s="37"/>
      <c r="K145" s="26"/>
      <c r="L145" s="5"/>
      <c r="O145" s="103"/>
      <c r="P145" s="104"/>
      <c r="Q145" s="103"/>
      <c r="R145" s="103"/>
      <c r="S145" s="103"/>
    </row>
    <row r="146" spans="2:19" outlineLevel="2" x14ac:dyDescent="0.4">
      <c r="D146" s="23"/>
      <c r="E146" s="23"/>
      <c r="F146" s="26"/>
      <c r="G146" s="33"/>
      <c r="H146" s="26"/>
      <c r="I146" s="33"/>
      <c r="J146" s="37"/>
      <c r="K146" s="26"/>
      <c r="L146" s="5"/>
      <c r="O146" s="111" t="s">
        <v>411</v>
      </c>
      <c r="P146" s="104"/>
      <c r="Q146" s="103"/>
      <c r="R146" s="103"/>
      <c r="S146" s="103"/>
    </row>
    <row r="147" spans="2:19" outlineLevel="3" x14ac:dyDescent="0.4">
      <c r="D147" s="23"/>
      <c r="E147" s="23"/>
      <c r="F147" s="26"/>
      <c r="G147" s="33"/>
      <c r="H147" s="26"/>
      <c r="I147" s="33"/>
      <c r="J147" s="37"/>
      <c r="K147" s="26"/>
      <c r="L147" s="5"/>
      <c r="O147" s="75" t="s">
        <v>44</v>
      </c>
      <c r="P147" s="112" t="s">
        <v>45</v>
      </c>
      <c r="Q147" s="75" t="s">
        <v>46</v>
      </c>
      <c r="R147" s="75"/>
      <c r="S147" s="113" t="s">
        <v>47</v>
      </c>
    </row>
    <row r="148" spans="2:19" outlineLevel="3" x14ac:dyDescent="0.4">
      <c r="D148" s="23"/>
      <c r="E148" s="23"/>
      <c r="F148" s="26"/>
      <c r="G148" s="33"/>
      <c r="H148" s="26"/>
      <c r="I148" s="33"/>
      <c r="J148" s="37"/>
      <c r="K148" s="26"/>
      <c r="L148" s="5"/>
      <c r="O148" s="109" t="s">
        <v>49</v>
      </c>
      <c r="P148" s="116">
        <v>16884.22</v>
      </c>
      <c r="Q148" s="109">
        <v>15996.47</v>
      </c>
      <c r="R148" s="109"/>
      <c r="S148" s="115"/>
    </row>
    <row r="149" spans="2:19" outlineLevel="3" x14ac:dyDescent="0.4">
      <c r="D149" s="23"/>
      <c r="E149" s="23"/>
      <c r="F149" s="26"/>
      <c r="G149" s="33"/>
      <c r="H149" s="26"/>
      <c r="I149" s="33"/>
      <c r="J149" s="37"/>
      <c r="K149" s="26"/>
      <c r="L149" s="5"/>
      <c r="O149" s="109" t="s">
        <v>50</v>
      </c>
      <c r="P149" s="116"/>
      <c r="Q149" s="109"/>
      <c r="R149" s="109"/>
      <c r="S149" s="115"/>
    </row>
    <row r="150" spans="2:19" outlineLevel="3" x14ac:dyDescent="0.4">
      <c r="D150" s="23"/>
      <c r="E150" s="23"/>
      <c r="F150" s="26"/>
      <c r="G150" s="33"/>
      <c r="H150" s="26"/>
      <c r="I150" s="33"/>
      <c r="J150" s="37"/>
      <c r="K150" s="26"/>
      <c r="L150" s="5"/>
      <c r="O150" s="109" t="s">
        <v>51</v>
      </c>
      <c r="P150" s="116"/>
      <c r="Q150" s="109"/>
      <c r="R150" s="109"/>
      <c r="S150" s="115"/>
    </row>
    <row r="151" spans="2:19" outlineLevel="3" x14ac:dyDescent="0.4">
      <c r="D151" s="23"/>
      <c r="E151" s="23"/>
      <c r="F151" s="26"/>
      <c r="G151" s="33"/>
      <c r="H151" s="26"/>
      <c r="I151" s="33"/>
      <c r="J151" s="37"/>
      <c r="K151" s="26"/>
      <c r="L151" s="5"/>
      <c r="O151" s="117"/>
      <c r="P151" s="118"/>
      <c r="Q151" s="117"/>
      <c r="R151" s="117"/>
      <c r="S151" s="115"/>
    </row>
    <row r="152" spans="2:19" outlineLevel="3" x14ac:dyDescent="0.4">
      <c r="C152" s="19" t="s">
        <v>34</v>
      </c>
      <c r="D152" s="25"/>
      <c r="E152" s="25"/>
      <c r="F152" s="30"/>
      <c r="G152" s="35">
        <f>SUM(G139:G151)</f>
        <v>0</v>
      </c>
      <c r="H152" s="30"/>
      <c r="I152" s="35"/>
      <c r="J152" s="42">
        <f>SUM(J139:J151)</f>
        <v>0</v>
      </c>
      <c r="K152" s="30"/>
      <c r="L152" s="19"/>
      <c r="O152" s="75"/>
      <c r="P152" s="112"/>
      <c r="Q152" s="75"/>
      <c r="R152" s="75"/>
      <c r="S152" s="113"/>
    </row>
    <row r="153" spans="2:19" outlineLevel="3" x14ac:dyDescent="0.4">
      <c r="B153" s="18" t="s">
        <v>53</v>
      </c>
      <c r="C153" s="18"/>
      <c r="D153" s="24"/>
      <c r="E153" s="24"/>
      <c r="F153" s="29"/>
      <c r="G153" s="34"/>
      <c r="H153" s="29"/>
      <c r="I153" s="34"/>
      <c r="J153" s="41">
        <f>SUM(J125,J137,J152)</f>
        <v>0</v>
      </c>
      <c r="K153" s="29"/>
      <c r="L153" s="18"/>
      <c r="O153" s="119" t="s">
        <v>52</v>
      </c>
      <c r="P153" s="120">
        <f>SUM(P148:P152)</f>
        <v>16884.22</v>
      </c>
      <c r="Q153" s="120">
        <f>SUM(Q148:Q152)</f>
        <v>15996.47</v>
      </c>
      <c r="R153" s="120"/>
      <c r="S153" s="121"/>
    </row>
    <row r="154" spans="2:19" outlineLevel="3" x14ac:dyDescent="0.4">
      <c r="B154" s="6" t="s">
        <v>54</v>
      </c>
      <c r="C154" s="6"/>
      <c r="D154" s="47"/>
      <c r="E154" s="47"/>
      <c r="F154" s="49"/>
      <c r="G154" s="51"/>
      <c r="H154" s="49"/>
      <c r="I154" s="51"/>
      <c r="J154" s="53"/>
      <c r="K154" s="49"/>
      <c r="L154" s="6"/>
      <c r="O154" s="103"/>
      <c r="P154" s="104"/>
      <c r="Q154" s="122"/>
      <c r="R154" s="106"/>
      <c r="S154" s="103"/>
    </row>
    <row r="155" spans="2:19" outlineLevel="3" x14ac:dyDescent="0.4">
      <c r="C155" s="7" t="s">
        <v>55</v>
      </c>
      <c r="D155" s="22"/>
      <c r="E155" s="22"/>
      <c r="F155" s="28"/>
      <c r="G155" s="32"/>
      <c r="H155" s="28"/>
      <c r="I155" s="32"/>
      <c r="J155" s="40"/>
      <c r="K155" s="28"/>
      <c r="L155" s="7"/>
    </row>
    <row r="156" spans="2:19" outlineLevel="3" x14ac:dyDescent="0.4">
      <c r="D156" s="23"/>
      <c r="E156" s="23"/>
      <c r="F156" s="26"/>
      <c r="G156" s="33"/>
      <c r="H156" s="26"/>
      <c r="I156" s="33"/>
      <c r="J156" s="37"/>
      <c r="K156" s="26"/>
      <c r="L156" s="5"/>
      <c r="O156" s="75" t="s">
        <v>422</v>
      </c>
      <c r="P156" s="76">
        <v>45580</v>
      </c>
      <c r="Q156" s="77">
        <f t="shared" ref="Q156:Q163" si="0">SUMIFS($J:$J, $K:$K, O156, $E:$E, "&gt;="&amp;DATE(YEAR(P156), MONTH(P156), 1), $E:$E, "&lt;="&amp;EOMONTH(P156, 0))</f>
        <v>0</v>
      </c>
      <c r="R156" s="101">
        <v>0</v>
      </c>
    </row>
    <row r="157" spans="2:19" outlineLevel="3" x14ac:dyDescent="0.4">
      <c r="D157" s="23">
        <v>45708</v>
      </c>
      <c r="E157" s="23">
        <v>45708</v>
      </c>
      <c r="F157" s="26" t="s">
        <v>56</v>
      </c>
      <c r="G157" s="33">
        <v>4654</v>
      </c>
      <c r="H157" s="26" t="s">
        <v>21</v>
      </c>
      <c r="I157" s="33">
        <v>5232</v>
      </c>
      <c r="J157" s="37">
        <f>I157*G157</f>
        <v>24349728</v>
      </c>
      <c r="K157" s="26" t="s">
        <v>422</v>
      </c>
      <c r="L157" s="5"/>
      <c r="O157" s="75" t="s">
        <v>422</v>
      </c>
      <c r="P157" s="76">
        <v>45611</v>
      </c>
      <c r="Q157" s="77">
        <f t="shared" si="0"/>
        <v>0</v>
      </c>
      <c r="R157" s="101">
        <v>0</v>
      </c>
    </row>
    <row r="158" spans="2:19" outlineLevel="3" x14ac:dyDescent="0.4">
      <c r="D158" s="23">
        <v>45762</v>
      </c>
      <c r="E158" s="23">
        <v>45762</v>
      </c>
      <c r="F158" s="26" t="s">
        <v>57</v>
      </c>
      <c r="G158" s="33">
        <v>519</v>
      </c>
      <c r="H158" s="26" t="s">
        <v>21</v>
      </c>
      <c r="I158" s="33">
        <v>5057</v>
      </c>
      <c r="J158" s="37">
        <f>표1[[#This Row],[수량]]*표1[[#This Row],[단가]]</f>
        <v>2624583</v>
      </c>
      <c r="K158" s="26" t="s">
        <v>422</v>
      </c>
      <c r="L158" s="5"/>
      <c r="O158" s="75" t="s">
        <v>422</v>
      </c>
      <c r="P158" s="76">
        <v>45641</v>
      </c>
      <c r="Q158" s="77">
        <f t="shared" si="0"/>
        <v>0</v>
      </c>
      <c r="R158" s="101">
        <v>0</v>
      </c>
    </row>
    <row r="159" spans="2:19" outlineLevel="3" x14ac:dyDescent="0.4">
      <c r="D159" s="23">
        <v>45792</v>
      </c>
      <c r="E159" s="23">
        <v>45792</v>
      </c>
      <c r="F159" s="26" t="s">
        <v>330</v>
      </c>
      <c r="G159" s="33">
        <v>46</v>
      </c>
      <c r="H159" s="26" t="s">
        <v>21</v>
      </c>
      <c r="I159" s="33">
        <v>5326</v>
      </c>
      <c r="J159" s="37">
        <f>표1[[#This Row],[수량]]*표1[[#This Row],[단가]]</f>
        <v>244996</v>
      </c>
      <c r="K159" s="26" t="s">
        <v>422</v>
      </c>
      <c r="L159" s="5"/>
      <c r="O159" s="75" t="s">
        <v>422</v>
      </c>
      <c r="P159" s="76">
        <v>45672</v>
      </c>
      <c r="Q159" s="77">
        <f t="shared" si="0"/>
        <v>0</v>
      </c>
      <c r="R159" s="101">
        <v>0</v>
      </c>
    </row>
    <row r="160" spans="2:19" outlineLevel="2" x14ac:dyDescent="0.4">
      <c r="D160" s="23"/>
      <c r="E160" s="23"/>
      <c r="F160" s="26"/>
      <c r="G160" s="33"/>
      <c r="H160" s="26"/>
      <c r="I160" s="33"/>
      <c r="J160" s="37"/>
      <c r="K160" s="26"/>
      <c r="L160" s="5"/>
      <c r="O160" s="123" t="s">
        <v>422</v>
      </c>
      <c r="P160" s="124">
        <v>45703</v>
      </c>
      <c r="Q160" s="77">
        <f t="shared" si="0"/>
        <v>24469728</v>
      </c>
      <c r="R160" s="125">
        <v>24879280</v>
      </c>
    </row>
    <row r="161" spans="3:18" outlineLevel="3" x14ac:dyDescent="0.4">
      <c r="D161" s="23"/>
      <c r="E161" s="23"/>
      <c r="F161" s="26"/>
      <c r="G161" s="33"/>
      <c r="H161" s="26"/>
      <c r="I161" s="33"/>
      <c r="J161" s="37"/>
      <c r="K161" s="26"/>
      <c r="L161" s="5"/>
      <c r="O161" s="123" t="s">
        <v>422</v>
      </c>
      <c r="P161" s="124">
        <v>45731</v>
      </c>
      <c r="Q161" s="77">
        <f t="shared" si="0"/>
        <v>0</v>
      </c>
      <c r="R161" s="125">
        <v>0</v>
      </c>
    </row>
    <row r="162" spans="3:18" outlineLevel="3" x14ac:dyDescent="0.4">
      <c r="D162" s="23">
        <v>45693</v>
      </c>
      <c r="E162" s="23" t="s">
        <v>318</v>
      </c>
      <c r="F162" s="26" t="s">
        <v>58</v>
      </c>
      <c r="G162" s="33">
        <v>1</v>
      </c>
      <c r="H162" s="26"/>
      <c r="I162" s="33">
        <v>496796</v>
      </c>
      <c r="J162" s="37">
        <f>I162*G162</f>
        <v>496796</v>
      </c>
      <c r="K162" s="26" t="s">
        <v>422</v>
      </c>
      <c r="L162" s="5"/>
      <c r="O162" s="123" t="s">
        <v>422</v>
      </c>
      <c r="P162" s="124">
        <v>45762</v>
      </c>
      <c r="Q162" s="77">
        <f t="shared" si="0"/>
        <v>2624583</v>
      </c>
      <c r="R162" s="125">
        <v>2569050</v>
      </c>
    </row>
    <row r="163" spans="3:18" outlineLevel="3" x14ac:dyDescent="0.4">
      <c r="D163" s="23"/>
      <c r="E163" s="23"/>
      <c r="F163" s="26"/>
      <c r="G163" s="33"/>
      <c r="H163" s="26"/>
      <c r="I163" s="33"/>
      <c r="J163" s="37"/>
      <c r="K163" s="26"/>
      <c r="L163" s="5"/>
      <c r="O163" s="123" t="s">
        <v>422</v>
      </c>
      <c r="P163" s="124">
        <v>45792</v>
      </c>
      <c r="Q163" s="77">
        <f t="shared" si="0"/>
        <v>344996</v>
      </c>
      <c r="R163" s="125">
        <v>325860</v>
      </c>
    </row>
    <row r="164" spans="3:18" outlineLevel="3" x14ac:dyDescent="0.4">
      <c r="D164" s="23"/>
      <c r="E164" s="23"/>
      <c r="F164" s="26"/>
      <c r="G164" s="33"/>
      <c r="H164" s="26"/>
      <c r="I164" s="33"/>
      <c r="J164" s="37"/>
      <c r="K164" s="26"/>
      <c r="L164" s="5"/>
      <c r="O164" s="123"/>
      <c r="P164" s="124"/>
      <c r="Q164" s="77"/>
      <c r="R164" s="125"/>
    </row>
    <row r="165" spans="3:18" outlineLevel="3" x14ac:dyDescent="0.4">
      <c r="D165" s="23"/>
      <c r="E165" s="23"/>
      <c r="F165" s="26"/>
      <c r="G165" s="33"/>
      <c r="H165" s="26"/>
      <c r="I165" s="33"/>
      <c r="J165" s="37"/>
      <c r="K165" s="26"/>
      <c r="L165" s="5"/>
      <c r="O165" s="79" t="s">
        <v>422</v>
      </c>
      <c r="P165" s="80"/>
      <c r="Q165" s="81">
        <f>SUM(Q156:Q164)</f>
        <v>27439307</v>
      </c>
      <c r="R165" s="81">
        <f>SUM(R156:R164)</f>
        <v>27774190</v>
      </c>
    </row>
    <row r="166" spans="3:18" outlineLevel="3" x14ac:dyDescent="0.4">
      <c r="D166" s="23"/>
      <c r="E166" s="23"/>
      <c r="F166" s="26"/>
      <c r="G166" s="33"/>
      <c r="H166" s="26"/>
      <c r="I166" s="33"/>
      <c r="J166" s="37"/>
      <c r="K166" s="26"/>
      <c r="L166" s="5"/>
    </row>
    <row r="167" spans="3:18" outlineLevel="3" x14ac:dyDescent="0.4">
      <c r="D167" s="23"/>
      <c r="E167" s="23"/>
      <c r="F167" s="26"/>
      <c r="G167" s="33"/>
      <c r="H167" s="26"/>
      <c r="I167" s="33"/>
      <c r="J167" s="37"/>
      <c r="K167" s="26"/>
      <c r="L167" s="5"/>
    </row>
    <row r="168" spans="3:18" outlineLevel="3" x14ac:dyDescent="0.4">
      <c r="C168" s="18" t="s">
        <v>59</v>
      </c>
      <c r="D168" s="24"/>
      <c r="E168" s="24"/>
      <c r="F168" s="29"/>
      <c r="G168" s="34">
        <f>SUM(G156:G167)</f>
        <v>5220</v>
      </c>
      <c r="H168" s="29"/>
      <c r="I168" s="34"/>
      <c r="J168" s="41">
        <f>SUM(J156:J167)</f>
        <v>27716103</v>
      </c>
      <c r="K168" s="29"/>
      <c r="L168" s="18"/>
      <c r="O168" s="75" t="s">
        <v>411</v>
      </c>
      <c r="P168" s="76">
        <v>45580</v>
      </c>
      <c r="Q168" s="77">
        <f t="shared" ref="Q168:Q175" si="1">SUMIFS($J:$J, $K:$K, O168, $E:$E, "&gt;="&amp;DATE(YEAR(P168), MONTH(P168), 1), $E:$E, "&lt;="&amp;EOMONTH(P168, 0))</f>
        <v>0</v>
      </c>
      <c r="R168" s="101">
        <v>0</v>
      </c>
    </row>
    <row r="169" spans="3:18" outlineLevel="3" x14ac:dyDescent="0.4">
      <c r="C169" s="7" t="s">
        <v>60</v>
      </c>
      <c r="D169" s="22"/>
      <c r="E169" s="22"/>
      <c r="F169" s="28"/>
      <c r="G169" s="32"/>
      <c r="H169" s="28"/>
      <c r="I169" s="32"/>
      <c r="J169" s="40"/>
      <c r="K169" s="28"/>
      <c r="L169" s="7"/>
      <c r="O169" s="75" t="s">
        <v>411</v>
      </c>
      <c r="P169" s="76">
        <v>45611</v>
      </c>
      <c r="Q169" s="77">
        <f t="shared" si="1"/>
        <v>0</v>
      </c>
      <c r="R169" s="101">
        <v>0</v>
      </c>
    </row>
    <row r="170" spans="3:18" outlineLevel="3" x14ac:dyDescent="0.4">
      <c r="D170" s="23">
        <v>45693</v>
      </c>
      <c r="E170" s="23">
        <v>45706</v>
      </c>
      <c r="F170" s="26" t="s">
        <v>61</v>
      </c>
      <c r="G170" s="33">
        <v>930</v>
      </c>
      <c r="H170" s="26" t="s">
        <v>21</v>
      </c>
      <c r="I170" s="33">
        <v>1609</v>
      </c>
      <c r="J170" s="37">
        <f>I170*G170</f>
        <v>1496370</v>
      </c>
      <c r="K170" s="26" t="s">
        <v>411</v>
      </c>
      <c r="L170" s="5" t="s">
        <v>422</v>
      </c>
      <c r="O170" s="75" t="s">
        <v>411</v>
      </c>
      <c r="P170" s="76">
        <v>45641</v>
      </c>
      <c r="Q170" s="77">
        <f t="shared" si="1"/>
        <v>0</v>
      </c>
      <c r="R170" s="101">
        <v>0</v>
      </c>
    </row>
    <row r="171" spans="3:18" outlineLevel="3" x14ac:dyDescent="0.4">
      <c r="D171" s="23">
        <v>45693</v>
      </c>
      <c r="E171" s="23">
        <v>45706</v>
      </c>
      <c r="F171" s="26"/>
      <c r="G171" s="33">
        <v>1307</v>
      </c>
      <c r="H171" s="26" t="s">
        <v>21</v>
      </c>
      <c r="I171" s="33">
        <v>2511</v>
      </c>
      <c r="J171" s="37">
        <f>I171*G171</f>
        <v>3281877</v>
      </c>
      <c r="K171" s="26" t="s">
        <v>411</v>
      </c>
      <c r="L171" s="5"/>
      <c r="O171" s="75" t="s">
        <v>411</v>
      </c>
      <c r="P171" s="76">
        <v>45672</v>
      </c>
      <c r="Q171" s="77">
        <f t="shared" si="1"/>
        <v>0</v>
      </c>
      <c r="R171" s="101">
        <v>0</v>
      </c>
    </row>
    <row r="172" spans="3:18" outlineLevel="3" x14ac:dyDescent="0.4">
      <c r="D172" s="23">
        <v>45701</v>
      </c>
      <c r="E172" s="23">
        <v>45712</v>
      </c>
      <c r="F172" s="26" t="s">
        <v>61</v>
      </c>
      <c r="G172" s="33">
        <v>2010</v>
      </c>
      <c r="H172" s="26" t="s">
        <v>21</v>
      </c>
      <c r="I172" s="33">
        <v>1214</v>
      </c>
      <c r="J172" s="37">
        <f>I172*G172</f>
        <v>2440140</v>
      </c>
      <c r="K172" s="26" t="s">
        <v>411</v>
      </c>
      <c r="L172" s="5" t="s">
        <v>422</v>
      </c>
      <c r="O172" s="75" t="s">
        <v>411</v>
      </c>
      <c r="P172" s="124">
        <v>45703</v>
      </c>
      <c r="Q172" s="77">
        <f t="shared" si="1"/>
        <v>7498387</v>
      </c>
      <c r="R172" s="125">
        <v>8460200</v>
      </c>
    </row>
    <row r="173" spans="3:18" outlineLevel="3" x14ac:dyDescent="0.4">
      <c r="D173" s="23"/>
      <c r="E173" s="23"/>
      <c r="F173" s="26"/>
      <c r="G173" s="33"/>
      <c r="H173" s="26"/>
      <c r="I173" s="33"/>
      <c r="J173" s="37"/>
      <c r="K173" s="26"/>
      <c r="L173" s="5"/>
      <c r="O173" s="75" t="s">
        <v>411</v>
      </c>
      <c r="P173" s="124">
        <v>45731</v>
      </c>
      <c r="Q173" s="77">
        <f t="shared" si="1"/>
        <v>0</v>
      </c>
      <c r="R173" s="125">
        <v>0</v>
      </c>
    </row>
    <row r="174" spans="3:18" outlineLevel="3" x14ac:dyDescent="0.4">
      <c r="D174" s="23">
        <v>45776</v>
      </c>
      <c r="E174" s="23">
        <v>45776</v>
      </c>
      <c r="F174" s="26" t="s">
        <v>62</v>
      </c>
      <c r="G174" s="33">
        <v>520</v>
      </c>
      <c r="H174" s="26" t="s">
        <v>21</v>
      </c>
      <c r="I174" s="33">
        <v>1264</v>
      </c>
      <c r="J174" s="37">
        <f>표1[[#This Row],[수량]]*표1[[#This Row],[단가]]</f>
        <v>657280</v>
      </c>
      <c r="K174" s="26" t="s">
        <v>411</v>
      </c>
      <c r="L174" s="5"/>
      <c r="O174" s="75" t="s">
        <v>411</v>
      </c>
      <c r="P174" s="124">
        <v>45762</v>
      </c>
      <c r="Q174" s="77">
        <f t="shared" si="1"/>
        <v>697280</v>
      </c>
      <c r="R174" s="125">
        <v>820000</v>
      </c>
    </row>
    <row r="175" spans="3:18" outlineLevel="3" x14ac:dyDescent="0.4">
      <c r="D175" s="23"/>
      <c r="E175" s="23"/>
      <c r="F175" s="26"/>
      <c r="G175" s="33"/>
      <c r="H175" s="26"/>
      <c r="I175" s="33"/>
      <c r="J175" s="37"/>
      <c r="K175" s="26"/>
      <c r="L175" s="5"/>
      <c r="O175" s="75" t="s">
        <v>411</v>
      </c>
      <c r="P175" s="124">
        <v>45792</v>
      </c>
      <c r="Q175" s="77">
        <f t="shared" si="1"/>
        <v>0</v>
      </c>
      <c r="R175" s="125"/>
    </row>
    <row r="176" spans="3:18" outlineLevel="3" x14ac:dyDescent="0.4">
      <c r="D176" s="23"/>
      <c r="E176" s="23"/>
      <c r="F176" s="26"/>
      <c r="G176" s="33"/>
      <c r="H176" s="26"/>
      <c r="I176" s="33"/>
      <c r="J176" s="37"/>
      <c r="K176" s="26"/>
      <c r="L176" s="5"/>
      <c r="O176" s="123"/>
      <c r="P176" s="124"/>
      <c r="Q176" s="77"/>
      <c r="R176" s="125"/>
    </row>
    <row r="177" spans="3:18" outlineLevel="3" x14ac:dyDescent="0.4">
      <c r="D177" s="23"/>
      <c r="E177" s="23"/>
      <c r="F177" s="26"/>
      <c r="G177" s="33"/>
      <c r="H177" s="26"/>
      <c r="I177" s="33"/>
      <c r="J177" s="37"/>
      <c r="K177" s="26"/>
      <c r="L177" s="5"/>
      <c r="O177" s="79" t="s">
        <v>411</v>
      </c>
      <c r="P177" s="80"/>
      <c r="Q177" s="81">
        <f>SUM(Q168:Q176)</f>
        <v>8195667</v>
      </c>
      <c r="R177" s="81">
        <f>SUM(R168:R176)</f>
        <v>9280200</v>
      </c>
    </row>
    <row r="178" spans="3:18" outlineLevel="3" x14ac:dyDescent="0.4">
      <c r="D178" s="23"/>
      <c r="E178" s="23"/>
      <c r="F178" s="26"/>
      <c r="G178" s="33"/>
      <c r="H178" s="26"/>
      <c r="I178" s="33"/>
      <c r="J178" s="37"/>
      <c r="K178" s="26"/>
      <c r="L178" s="5"/>
    </row>
    <row r="179" spans="3:18" outlineLevel="3" x14ac:dyDescent="0.4">
      <c r="D179" s="23"/>
      <c r="E179" s="23"/>
      <c r="F179" s="26"/>
      <c r="G179" s="33"/>
      <c r="H179" s="26"/>
      <c r="I179" s="33"/>
      <c r="J179" s="37"/>
      <c r="K179" s="26"/>
      <c r="L179" s="5"/>
    </row>
    <row r="180" spans="3:18" outlineLevel="3" x14ac:dyDescent="0.4">
      <c r="D180" s="23"/>
      <c r="E180" s="23"/>
      <c r="F180" s="26"/>
      <c r="G180" s="33"/>
      <c r="H180" s="26"/>
      <c r="I180" s="33"/>
      <c r="J180" s="37"/>
      <c r="K180" s="26"/>
      <c r="L180" s="5"/>
    </row>
    <row r="181" spans="3:18" outlineLevel="3" x14ac:dyDescent="0.4">
      <c r="D181" s="23"/>
      <c r="E181" s="23"/>
      <c r="F181" s="26"/>
      <c r="G181" s="33"/>
      <c r="H181" s="26"/>
      <c r="I181" s="33"/>
      <c r="J181" s="37"/>
      <c r="K181" s="26"/>
      <c r="L181" s="5"/>
    </row>
    <row r="182" spans="3:18" outlineLevel="3" x14ac:dyDescent="0.4">
      <c r="D182" s="23"/>
      <c r="E182" s="23"/>
      <c r="F182" s="26"/>
      <c r="G182" s="33"/>
      <c r="H182" s="26"/>
      <c r="I182" s="33"/>
      <c r="J182" s="37"/>
      <c r="K182" s="26"/>
      <c r="L182" s="5"/>
      <c r="O182" s="75" t="s">
        <v>414</v>
      </c>
      <c r="P182" s="76">
        <v>45580</v>
      </c>
      <c r="Q182" s="77">
        <f t="shared" ref="Q182:Q189" si="2">SUMIFS($J:$J, $K:$K, O182, $E:$E, "&gt;="&amp;DATE(YEAR(P182), MONTH(P182), 1), $E:$E, "&lt;="&amp;EOMONTH(P182, 0))</f>
        <v>0</v>
      </c>
      <c r="R182" s="101">
        <v>0</v>
      </c>
    </row>
    <row r="183" spans="3:18" outlineLevel="2" x14ac:dyDescent="0.4">
      <c r="D183" s="23"/>
      <c r="E183" s="23"/>
      <c r="F183" s="26"/>
      <c r="G183" s="33"/>
      <c r="H183" s="26"/>
      <c r="I183" s="33"/>
      <c r="J183" s="37"/>
      <c r="K183" s="26"/>
      <c r="L183" s="5"/>
      <c r="O183" s="75" t="s">
        <v>414</v>
      </c>
      <c r="P183" s="76">
        <v>45611</v>
      </c>
      <c r="Q183" s="77">
        <f t="shared" si="2"/>
        <v>0</v>
      </c>
      <c r="R183" s="101">
        <v>0</v>
      </c>
    </row>
    <row r="184" spans="3:18" outlineLevel="3" x14ac:dyDescent="0.4">
      <c r="D184" s="23"/>
      <c r="E184" s="23"/>
      <c r="F184" s="26"/>
      <c r="G184" s="33"/>
      <c r="H184" s="26"/>
      <c r="I184" s="33"/>
      <c r="J184" s="37"/>
      <c r="K184" s="26"/>
      <c r="L184" s="5"/>
      <c r="O184" s="75" t="s">
        <v>414</v>
      </c>
      <c r="P184" s="76">
        <v>45641</v>
      </c>
      <c r="Q184" s="77">
        <f t="shared" si="2"/>
        <v>0</v>
      </c>
      <c r="R184" s="101">
        <v>0</v>
      </c>
    </row>
    <row r="185" spans="3:18" outlineLevel="3" x14ac:dyDescent="0.4">
      <c r="D185" s="23"/>
      <c r="E185" s="23"/>
      <c r="F185" s="26"/>
      <c r="G185" s="33"/>
      <c r="H185" s="26"/>
      <c r="I185" s="33"/>
      <c r="J185" s="37"/>
      <c r="K185" s="26"/>
      <c r="L185" s="5"/>
      <c r="O185" s="75" t="s">
        <v>414</v>
      </c>
      <c r="P185" s="76">
        <v>45672</v>
      </c>
      <c r="Q185" s="77">
        <f t="shared" si="2"/>
        <v>0</v>
      </c>
      <c r="R185" s="101">
        <v>0</v>
      </c>
    </row>
    <row r="186" spans="3:18" outlineLevel="3" x14ac:dyDescent="0.4">
      <c r="D186" s="23"/>
      <c r="E186" s="23"/>
      <c r="F186" s="26"/>
      <c r="G186" s="33"/>
      <c r="H186" s="26"/>
      <c r="I186" s="33"/>
      <c r="J186" s="37"/>
      <c r="K186" s="26"/>
      <c r="L186" s="5"/>
      <c r="O186" s="75" t="s">
        <v>414</v>
      </c>
      <c r="P186" s="124">
        <v>45703</v>
      </c>
      <c r="Q186" s="77">
        <f t="shared" si="2"/>
        <v>738345.2</v>
      </c>
      <c r="R186" s="125">
        <v>802580</v>
      </c>
    </row>
    <row r="187" spans="3:18" outlineLevel="3" x14ac:dyDescent="0.4">
      <c r="D187" s="23"/>
      <c r="E187" s="23"/>
      <c r="F187" s="26"/>
      <c r="G187" s="33"/>
      <c r="H187" s="26"/>
      <c r="I187" s="33"/>
      <c r="J187" s="37"/>
      <c r="K187" s="26"/>
      <c r="L187" s="5"/>
      <c r="O187" s="75" t="s">
        <v>414</v>
      </c>
      <c r="P187" s="124">
        <v>45731</v>
      </c>
      <c r="Q187" s="77">
        <f t="shared" si="2"/>
        <v>0</v>
      </c>
      <c r="R187" s="125">
        <v>0</v>
      </c>
    </row>
    <row r="188" spans="3:18" outlineLevel="3" x14ac:dyDescent="0.4">
      <c r="D188" s="23"/>
      <c r="E188" s="23"/>
      <c r="F188" s="26"/>
      <c r="G188" s="33"/>
      <c r="H188" s="26"/>
      <c r="I188" s="33"/>
      <c r="J188" s="37"/>
      <c r="K188" s="26"/>
      <c r="L188" s="5"/>
      <c r="O188" s="75" t="s">
        <v>414</v>
      </c>
      <c r="P188" s="124">
        <v>45762</v>
      </c>
      <c r="Q188" s="77">
        <f t="shared" si="2"/>
        <v>0</v>
      </c>
      <c r="R188" s="125">
        <v>0</v>
      </c>
    </row>
    <row r="189" spans="3:18" outlineLevel="3" x14ac:dyDescent="0.4">
      <c r="D189" s="23"/>
      <c r="E189" s="23"/>
      <c r="F189" s="26"/>
      <c r="G189" s="33"/>
      <c r="H189" s="26"/>
      <c r="I189" s="33"/>
      <c r="J189" s="37"/>
      <c r="K189" s="26"/>
      <c r="L189" s="5"/>
      <c r="O189" s="75" t="s">
        <v>414</v>
      </c>
      <c r="P189" s="124">
        <v>45792</v>
      </c>
      <c r="Q189" s="77">
        <f t="shared" si="2"/>
        <v>0</v>
      </c>
      <c r="R189" s="125"/>
    </row>
    <row r="190" spans="3:18" outlineLevel="3" x14ac:dyDescent="0.4">
      <c r="D190" s="23"/>
      <c r="E190" s="23"/>
      <c r="F190" s="26"/>
      <c r="G190" s="33"/>
      <c r="H190" s="26"/>
      <c r="I190" s="33"/>
      <c r="J190" s="37"/>
      <c r="K190" s="26"/>
      <c r="L190" s="5"/>
      <c r="O190" s="123"/>
      <c r="P190" s="124"/>
      <c r="Q190" s="77"/>
      <c r="R190" s="125"/>
    </row>
    <row r="191" spans="3:18" outlineLevel="3" x14ac:dyDescent="0.4">
      <c r="C191" s="18" t="s">
        <v>32</v>
      </c>
      <c r="D191" s="24"/>
      <c r="E191" s="24"/>
      <c r="F191" s="29"/>
      <c r="G191" s="34">
        <f>SUM(G170:G190)</f>
        <v>4767</v>
      </c>
      <c r="H191" s="29"/>
      <c r="I191" s="34"/>
      <c r="J191" s="41">
        <f>SUM(J170:J190)</f>
        <v>7875667</v>
      </c>
      <c r="K191" s="29"/>
      <c r="L191" s="18"/>
      <c r="O191" s="79" t="s">
        <v>414</v>
      </c>
      <c r="P191" s="80"/>
      <c r="Q191" s="81">
        <f>SUM(Q182:Q190)</f>
        <v>738345.2</v>
      </c>
      <c r="R191" s="81">
        <f>SUM(R182:R190)</f>
        <v>802580</v>
      </c>
    </row>
    <row r="192" spans="3:18" outlineLevel="3" x14ac:dyDescent="0.4">
      <c r="C192" s="7" t="s">
        <v>48</v>
      </c>
      <c r="D192" s="22"/>
      <c r="E192" s="22"/>
      <c r="F192" s="28"/>
      <c r="G192" s="32"/>
      <c r="H192" s="28"/>
      <c r="I192" s="32"/>
      <c r="J192" s="40"/>
      <c r="K192" s="28"/>
      <c r="L192" s="7"/>
    </row>
    <row r="193" spans="4:18" outlineLevel="3" x14ac:dyDescent="0.4">
      <c r="D193" s="23">
        <v>45693</v>
      </c>
      <c r="E193" s="23">
        <v>45707</v>
      </c>
      <c r="F193" s="26" t="s">
        <v>435</v>
      </c>
      <c r="G193" s="33">
        <v>116.2</v>
      </c>
      <c r="H193" s="26" t="s">
        <v>63</v>
      </c>
      <c r="I193" s="33">
        <v>592</v>
      </c>
      <c r="J193" s="37">
        <f>표1[[#This Row],[수량]]*표1[[#This Row],[단가]]</f>
        <v>68790.400000000009</v>
      </c>
      <c r="K193" s="26" t="s">
        <v>414</v>
      </c>
      <c r="L193" s="5" t="s">
        <v>422</v>
      </c>
      <c r="O193" s="75" t="s">
        <v>64</v>
      </c>
      <c r="P193" s="76">
        <v>45580</v>
      </c>
      <c r="Q193" s="77">
        <f t="shared" ref="Q193:Q200" si="3">SUMIFS($J:$J, $K:$K, O193, $E:$E, "&gt;="&amp;DATE(YEAR(P193), MONTH(P193), 1), $E:$E, "&lt;="&amp;EOMONTH(P193, 0))</f>
        <v>0</v>
      </c>
      <c r="R193" s="101"/>
    </row>
    <row r="194" spans="4:18" outlineLevel="3" x14ac:dyDescent="0.4">
      <c r="D194" s="23">
        <v>45701</v>
      </c>
      <c r="E194" s="23">
        <v>45715</v>
      </c>
      <c r="F194" s="26" t="s">
        <v>436</v>
      </c>
      <c r="G194" s="33">
        <v>688.1</v>
      </c>
      <c r="H194" s="26" t="s">
        <v>63</v>
      </c>
      <c r="I194" s="33">
        <v>508</v>
      </c>
      <c r="J194" s="37">
        <f>표1[[#This Row],[수량]]*표1[[#This Row],[단가]]</f>
        <v>349554.8</v>
      </c>
      <c r="K194" s="26" t="s">
        <v>414</v>
      </c>
      <c r="L194" s="5" t="s">
        <v>422</v>
      </c>
      <c r="O194" s="75" t="s">
        <v>64</v>
      </c>
      <c r="P194" s="76">
        <v>45611</v>
      </c>
      <c r="Q194" s="77">
        <f t="shared" si="3"/>
        <v>0</v>
      </c>
      <c r="R194" s="101"/>
    </row>
    <row r="195" spans="4:18" outlineLevel="3" x14ac:dyDescent="0.4">
      <c r="D195" s="23"/>
      <c r="E195" s="23"/>
      <c r="F195" s="26"/>
      <c r="G195" s="33"/>
      <c r="H195" s="26"/>
      <c r="I195" s="33"/>
      <c r="J195" s="37"/>
      <c r="K195" s="26"/>
      <c r="L195" s="5"/>
      <c r="O195" s="75" t="s">
        <v>64</v>
      </c>
      <c r="P195" s="76">
        <v>45641</v>
      </c>
      <c r="Q195" s="77">
        <f t="shared" si="3"/>
        <v>0</v>
      </c>
      <c r="R195" s="101"/>
    </row>
    <row r="196" spans="4:18" outlineLevel="3" x14ac:dyDescent="0.4">
      <c r="D196" s="23"/>
      <c r="E196" s="23"/>
      <c r="F196" s="26"/>
      <c r="G196" s="33"/>
      <c r="H196" s="26"/>
      <c r="I196" s="33"/>
      <c r="J196" s="37"/>
      <c r="K196" s="26"/>
      <c r="L196" s="5"/>
      <c r="O196" s="75" t="s">
        <v>64</v>
      </c>
      <c r="P196" s="76">
        <v>45672</v>
      </c>
      <c r="Q196" s="77">
        <f t="shared" si="3"/>
        <v>0</v>
      </c>
      <c r="R196" s="101"/>
    </row>
    <row r="197" spans="4:18" outlineLevel="3" x14ac:dyDescent="0.4">
      <c r="D197" s="23">
        <v>45695</v>
      </c>
      <c r="E197" s="23">
        <v>45700</v>
      </c>
      <c r="F197" s="26" t="s">
        <v>65</v>
      </c>
      <c r="G197" s="33">
        <v>184</v>
      </c>
      <c r="H197" s="26" t="s">
        <v>66</v>
      </c>
      <c r="I197" s="33">
        <v>391</v>
      </c>
      <c r="J197" s="37">
        <f>I197*G197</f>
        <v>71944</v>
      </c>
      <c r="K197" s="26" t="s">
        <v>419</v>
      </c>
      <c r="L197" s="5" t="s">
        <v>67</v>
      </c>
      <c r="O197" s="75" t="s">
        <v>64</v>
      </c>
      <c r="P197" s="124">
        <v>45703</v>
      </c>
      <c r="Q197" s="77">
        <f t="shared" si="3"/>
        <v>0</v>
      </c>
      <c r="R197" s="125"/>
    </row>
    <row r="198" spans="4:18" outlineLevel="3" x14ac:dyDescent="0.4">
      <c r="D198" s="23">
        <v>45695</v>
      </c>
      <c r="E198" s="23">
        <v>45700</v>
      </c>
      <c r="F198" s="26" t="s">
        <v>68</v>
      </c>
      <c r="G198" s="33">
        <v>122</v>
      </c>
      <c r="H198" s="26" t="s">
        <v>66</v>
      </c>
      <c r="I198" s="33">
        <v>1932</v>
      </c>
      <c r="J198" s="37">
        <f t="shared" ref="J198:J205" si="4">I198*G198</f>
        <v>235704</v>
      </c>
      <c r="K198" s="26" t="s">
        <v>419</v>
      </c>
      <c r="L198" s="5" t="s">
        <v>69</v>
      </c>
      <c r="O198" s="75" t="s">
        <v>64</v>
      </c>
      <c r="P198" s="124">
        <v>45731</v>
      </c>
      <c r="Q198" s="77">
        <f t="shared" si="3"/>
        <v>0</v>
      </c>
      <c r="R198" s="125"/>
    </row>
    <row r="199" spans="4:18" outlineLevel="3" x14ac:dyDescent="0.4">
      <c r="D199" s="23">
        <v>45695</v>
      </c>
      <c r="E199" s="23">
        <v>45699</v>
      </c>
      <c r="F199" s="26" t="s">
        <v>70</v>
      </c>
      <c r="G199" s="33">
        <v>122</v>
      </c>
      <c r="H199" s="26" t="s">
        <v>66</v>
      </c>
      <c r="I199" s="33">
        <v>1488</v>
      </c>
      <c r="J199" s="37">
        <f t="shared" si="4"/>
        <v>181536</v>
      </c>
      <c r="K199" s="26" t="s">
        <v>419</v>
      </c>
      <c r="L199" s="5" t="s">
        <v>71</v>
      </c>
      <c r="O199" s="75" t="s">
        <v>64</v>
      </c>
      <c r="P199" s="124">
        <v>45762</v>
      </c>
      <c r="Q199" s="77">
        <f t="shared" si="3"/>
        <v>0</v>
      </c>
      <c r="R199" s="125"/>
    </row>
    <row r="200" spans="4:18" outlineLevel="3" x14ac:dyDescent="0.4">
      <c r="D200" s="23">
        <v>45695</v>
      </c>
      <c r="E200" s="23">
        <v>45699</v>
      </c>
      <c r="F200" s="26" t="s">
        <v>72</v>
      </c>
      <c r="G200" s="33">
        <v>61</v>
      </c>
      <c r="H200" s="26" t="s">
        <v>66</v>
      </c>
      <c r="I200" s="33">
        <v>1061</v>
      </c>
      <c r="J200" s="37">
        <f t="shared" si="4"/>
        <v>64721</v>
      </c>
      <c r="K200" s="26" t="s">
        <v>419</v>
      </c>
      <c r="L200" s="5" t="s">
        <v>73</v>
      </c>
      <c r="O200" s="75" t="s">
        <v>64</v>
      </c>
      <c r="P200" s="124">
        <v>45792</v>
      </c>
      <c r="Q200" s="77">
        <f t="shared" si="3"/>
        <v>0</v>
      </c>
      <c r="R200" s="125"/>
    </row>
    <row r="201" spans="4:18" outlineLevel="3" x14ac:dyDescent="0.4">
      <c r="D201" s="23">
        <v>45695</v>
      </c>
      <c r="E201" s="23">
        <v>45699</v>
      </c>
      <c r="F201" s="26" t="s">
        <v>74</v>
      </c>
      <c r="G201" s="33">
        <v>160</v>
      </c>
      <c r="H201" s="26" t="s">
        <v>66</v>
      </c>
      <c r="I201" s="33">
        <v>231</v>
      </c>
      <c r="J201" s="37">
        <f t="shared" si="4"/>
        <v>36960</v>
      </c>
      <c r="K201" s="26" t="s">
        <v>419</v>
      </c>
      <c r="L201" s="5" t="s">
        <v>75</v>
      </c>
      <c r="O201" s="123"/>
      <c r="P201" s="124"/>
      <c r="Q201" s="77"/>
      <c r="R201" s="125"/>
    </row>
    <row r="202" spans="4:18" outlineLevel="3" x14ac:dyDescent="0.4">
      <c r="D202" s="23">
        <v>45695</v>
      </c>
      <c r="E202" s="23">
        <v>45699</v>
      </c>
      <c r="F202" s="26" t="s">
        <v>76</v>
      </c>
      <c r="G202" s="33">
        <v>50</v>
      </c>
      <c r="H202" s="26" t="s">
        <v>66</v>
      </c>
      <c r="I202" s="33">
        <v>195</v>
      </c>
      <c r="J202" s="37">
        <f t="shared" si="4"/>
        <v>9750</v>
      </c>
      <c r="K202" s="26" t="s">
        <v>419</v>
      </c>
      <c r="L202" s="5" t="s">
        <v>77</v>
      </c>
      <c r="O202" s="79" t="s">
        <v>64</v>
      </c>
      <c r="P202" s="80"/>
      <c r="Q202" s="81">
        <f>SUM(Q193:Q201)</f>
        <v>0</v>
      </c>
      <c r="R202" s="81">
        <f>SUM(R193:R201)</f>
        <v>0</v>
      </c>
    </row>
    <row r="203" spans="4:18" outlineLevel="3" x14ac:dyDescent="0.4">
      <c r="D203" s="23">
        <v>45705</v>
      </c>
      <c r="E203" s="23">
        <v>45714</v>
      </c>
      <c r="F203" s="26" t="s">
        <v>78</v>
      </c>
      <c r="G203" s="33">
        <v>489</v>
      </c>
      <c r="H203" s="26" t="s">
        <v>66</v>
      </c>
      <c r="I203" s="33">
        <v>1357</v>
      </c>
      <c r="J203" s="37">
        <f t="shared" si="4"/>
        <v>663573</v>
      </c>
      <c r="K203" s="26" t="s">
        <v>419</v>
      </c>
      <c r="L203" s="5" t="s">
        <v>79</v>
      </c>
    </row>
    <row r="204" spans="4:18" outlineLevel="3" x14ac:dyDescent="0.4">
      <c r="D204" s="23">
        <v>45705</v>
      </c>
      <c r="E204" s="23">
        <v>45714</v>
      </c>
      <c r="F204" s="26" t="s">
        <v>80</v>
      </c>
      <c r="G204" s="33">
        <v>164</v>
      </c>
      <c r="H204" s="26" t="s">
        <v>66</v>
      </c>
      <c r="I204" s="33">
        <v>1449</v>
      </c>
      <c r="J204" s="37">
        <f t="shared" si="4"/>
        <v>237636</v>
      </c>
      <c r="K204" s="26" t="s">
        <v>419</v>
      </c>
      <c r="L204" s="5" t="s">
        <v>81</v>
      </c>
      <c r="O204" s="75" t="s">
        <v>419</v>
      </c>
      <c r="P204" s="76">
        <v>45519</v>
      </c>
      <c r="Q204" s="77">
        <f t="shared" ref="Q204:Q213" si="5">SUMIFS($J:$J, $K:$K, O204, $E:$E, "&gt;="&amp;DATE(YEAR(P204), MONTH(P204), 1), $E:$E, "&lt;="&amp;EOMONTH(P204, 0))</f>
        <v>0</v>
      </c>
      <c r="R204" s="101">
        <v>0</v>
      </c>
    </row>
    <row r="205" spans="4:18" outlineLevel="3" x14ac:dyDescent="0.4">
      <c r="D205" s="23">
        <v>45705</v>
      </c>
      <c r="E205" s="23">
        <v>45714</v>
      </c>
      <c r="F205" s="26" t="s">
        <v>82</v>
      </c>
      <c r="G205" s="33">
        <v>209</v>
      </c>
      <c r="H205" s="26" t="s">
        <v>66</v>
      </c>
      <c r="I205" s="33">
        <v>1506</v>
      </c>
      <c r="J205" s="37">
        <f t="shared" si="4"/>
        <v>314754</v>
      </c>
      <c r="K205" s="26" t="s">
        <v>419</v>
      </c>
      <c r="L205" s="5" t="s">
        <v>83</v>
      </c>
      <c r="O205" s="75" t="s">
        <v>419</v>
      </c>
      <c r="P205" s="76">
        <v>45550</v>
      </c>
      <c r="Q205" s="77">
        <f t="shared" si="5"/>
        <v>0</v>
      </c>
      <c r="R205" s="101">
        <v>0</v>
      </c>
    </row>
    <row r="206" spans="4:18" outlineLevel="3" x14ac:dyDescent="0.4">
      <c r="D206" s="23">
        <v>45761</v>
      </c>
      <c r="E206" s="23"/>
      <c r="F206" s="26" t="s">
        <v>84</v>
      </c>
      <c r="G206" s="33">
        <v>24</v>
      </c>
      <c r="H206" s="26" t="s">
        <v>66</v>
      </c>
      <c r="I206" s="33">
        <v>1352</v>
      </c>
      <c r="J206" s="37"/>
      <c r="K206" s="26" t="s">
        <v>419</v>
      </c>
      <c r="L206" s="5" t="s">
        <v>85</v>
      </c>
      <c r="O206" s="75" t="s">
        <v>419</v>
      </c>
      <c r="P206" s="76">
        <v>45580</v>
      </c>
      <c r="Q206" s="77">
        <f t="shared" si="5"/>
        <v>0</v>
      </c>
      <c r="R206" s="101">
        <v>0</v>
      </c>
    </row>
    <row r="207" spans="4:18" outlineLevel="3" x14ac:dyDescent="0.4">
      <c r="D207" s="23"/>
      <c r="E207" s="23"/>
      <c r="F207" s="26"/>
      <c r="G207" s="33"/>
      <c r="H207" s="26"/>
      <c r="I207" s="33"/>
      <c r="J207" s="37"/>
      <c r="K207" s="26"/>
      <c r="L207" s="5"/>
      <c r="O207" s="75" t="s">
        <v>419</v>
      </c>
      <c r="P207" s="76">
        <v>45611</v>
      </c>
      <c r="Q207" s="77">
        <f t="shared" si="5"/>
        <v>0</v>
      </c>
      <c r="R207" s="101">
        <v>0</v>
      </c>
    </row>
    <row r="208" spans="4:18" outlineLevel="3" x14ac:dyDescent="0.4">
      <c r="D208" s="87">
        <v>36526</v>
      </c>
      <c r="E208" s="87">
        <v>45764</v>
      </c>
      <c r="F208" s="86" t="s">
        <v>86</v>
      </c>
      <c r="G208" s="88">
        <v>173</v>
      </c>
      <c r="H208" s="86" t="s">
        <v>66</v>
      </c>
      <c r="I208" s="88">
        <v>1463</v>
      </c>
      <c r="J208" s="89">
        <v>242200</v>
      </c>
      <c r="K208" s="86" t="s">
        <v>419</v>
      </c>
      <c r="L208" s="90"/>
      <c r="O208" s="75" t="s">
        <v>419</v>
      </c>
      <c r="P208" s="76">
        <v>45641</v>
      </c>
      <c r="Q208" s="77">
        <f t="shared" si="5"/>
        <v>0</v>
      </c>
      <c r="R208" s="45">
        <v>0</v>
      </c>
    </row>
    <row r="209" spans="1:18" outlineLevel="3" x14ac:dyDescent="0.4">
      <c r="D209" s="23"/>
      <c r="E209" s="23"/>
      <c r="F209" s="26"/>
      <c r="G209" s="33"/>
      <c r="H209" s="26"/>
      <c r="I209" s="33"/>
      <c r="J209" s="37"/>
      <c r="K209" s="26"/>
      <c r="L209" s="5"/>
      <c r="O209" s="75" t="s">
        <v>419</v>
      </c>
      <c r="P209" s="76">
        <v>45672</v>
      </c>
      <c r="Q209" s="77">
        <f t="shared" si="5"/>
        <v>0</v>
      </c>
      <c r="R209" s="125">
        <v>0</v>
      </c>
    </row>
    <row r="210" spans="1:18" outlineLevel="3" x14ac:dyDescent="0.4">
      <c r="D210" s="23"/>
      <c r="E210" s="23"/>
      <c r="F210" s="26"/>
      <c r="G210" s="33"/>
      <c r="H210" s="26"/>
      <c r="I210" s="33"/>
      <c r="J210" s="37"/>
      <c r="K210" s="26"/>
      <c r="L210" s="5"/>
      <c r="O210" s="75" t="s">
        <v>419</v>
      </c>
      <c r="P210" s="76">
        <v>45703</v>
      </c>
      <c r="Q210" s="77">
        <f t="shared" si="5"/>
        <v>1816578</v>
      </c>
      <c r="R210" s="101">
        <v>1808880</v>
      </c>
    </row>
    <row r="211" spans="1:18" outlineLevel="3" x14ac:dyDescent="0.4">
      <c r="D211" s="23"/>
      <c r="E211" s="23"/>
      <c r="F211" s="26"/>
      <c r="G211" s="33"/>
      <c r="H211" s="26"/>
      <c r="I211" s="33"/>
      <c r="J211" s="37"/>
      <c r="K211" s="26"/>
      <c r="L211" s="5"/>
      <c r="O211" s="75" t="s">
        <v>419</v>
      </c>
      <c r="P211" s="76">
        <v>45731</v>
      </c>
      <c r="Q211" s="77">
        <f t="shared" si="5"/>
        <v>0</v>
      </c>
      <c r="R211" s="125">
        <v>0</v>
      </c>
    </row>
    <row r="212" spans="1:18" outlineLevel="3" x14ac:dyDescent="0.4">
      <c r="D212" s="23"/>
      <c r="E212" s="82"/>
      <c r="F212" s="83"/>
      <c r="G212" s="84"/>
      <c r="H212" s="83"/>
      <c r="I212" s="84"/>
      <c r="J212" s="85"/>
      <c r="K212" s="83"/>
      <c r="L212" s="5"/>
      <c r="O212" s="75" t="s">
        <v>419</v>
      </c>
      <c r="P212" s="76">
        <v>45762</v>
      </c>
      <c r="Q212" s="77">
        <f t="shared" si="5"/>
        <v>242200</v>
      </c>
      <c r="R212" s="125">
        <v>242200</v>
      </c>
    </row>
    <row r="213" spans="1:18" outlineLevel="3" x14ac:dyDescent="0.4">
      <c r="D213" s="23"/>
      <c r="E213" s="82"/>
      <c r="F213" s="83"/>
      <c r="G213" s="84"/>
      <c r="H213" s="83"/>
      <c r="I213" s="84"/>
      <c r="J213" s="85"/>
      <c r="K213" s="83"/>
      <c r="L213" s="5"/>
      <c r="O213" s="75" t="s">
        <v>419</v>
      </c>
      <c r="P213" s="76">
        <v>45792</v>
      </c>
      <c r="Q213" s="77">
        <f t="shared" si="5"/>
        <v>0</v>
      </c>
      <c r="R213" s="125"/>
    </row>
    <row r="214" spans="1:18" outlineLevel="3" x14ac:dyDescent="0.4">
      <c r="D214" s="23"/>
      <c r="E214" s="23"/>
      <c r="F214" s="26"/>
      <c r="G214" s="33"/>
      <c r="H214" s="26"/>
      <c r="I214" s="33"/>
      <c r="J214" s="37"/>
      <c r="K214" s="26"/>
      <c r="L214" s="5"/>
      <c r="O214" s="75"/>
      <c r="P214" s="76"/>
      <c r="Q214" s="77"/>
      <c r="R214" s="45"/>
    </row>
    <row r="215" spans="1:18" outlineLevel="3" x14ac:dyDescent="0.4">
      <c r="D215" s="23"/>
      <c r="E215" s="23"/>
      <c r="F215" s="26"/>
      <c r="G215" s="33"/>
      <c r="H215" s="26"/>
      <c r="I215" s="33"/>
      <c r="J215" s="37"/>
      <c r="K215" s="26"/>
      <c r="L215" s="5"/>
      <c r="O215" s="79" t="s">
        <v>419</v>
      </c>
      <c r="P215" s="80"/>
      <c r="Q215" s="81">
        <f>SUM(Q204:Q214)</f>
        <v>2058778</v>
      </c>
      <c r="R215" s="81">
        <f>SUM(R204:R214)</f>
        <v>2051080</v>
      </c>
    </row>
    <row r="216" spans="1:18" outlineLevel="3" x14ac:dyDescent="0.4">
      <c r="D216" s="23"/>
      <c r="E216" s="23"/>
      <c r="F216" s="26"/>
      <c r="G216" s="33"/>
      <c r="H216" s="26"/>
      <c r="I216" s="33"/>
      <c r="J216" s="37"/>
      <c r="K216" s="26"/>
      <c r="L216" s="5"/>
    </row>
    <row r="217" spans="1:18" outlineLevel="3" x14ac:dyDescent="0.4">
      <c r="D217" s="23"/>
      <c r="E217" s="23"/>
      <c r="F217" s="26"/>
      <c r="G217" s="33"/>
      <c r="H217" s="26"/>
      <c r="I217" s="33"/>
      <c r="J217" s="37"/>
      <c r="K217" s="26"/>
      <c r="L217" s="5"/>
    </row>
    <row r="218" spans="1:18" outlineLevel="3" x14ac:dyDescent="0.4">
      <c r="D218" s="23"/>
      <c r="E218" s="23"/>
      <c r="F218" s="26"/>
      <c r="G218" s="33"/>
      <c r="H218" s="26"/>
      <c r="I218" s="33"/>
      <c r="J218" s="37"/>
      <c r="K218" s="26"/>
      <c r="L218" s="5"/>
    </row>
    <row r="219" spans="1:18" outlineLevel="3" x14ac:dyDescent="0.4">
      <c r="D219" s="23"/>
      <c r="E219" s="23"/>
      <c r="F219" s="26"/>
      <c r="G219" s="33"/>
      <c r="H219" s="26"/>
      <c r="I219" s="33"/>
      <c r="J219" s="37"/>
      <c r="K219" s="26"/>
      <c r="L219" s="5"/>
    </row>
    <row r="220" spans="1:18" outlineLevel="2" x14ac:dyDescent="0.4">
      <c r="C220" s="19" t="s">
        <v>34</v>
      </c>
      <c r="D220" s="25"/>
      <c r="E220" s="25"/>
      <c r="F220" s="30"/>
      <c r="G220" s="35">
        <f>SUM(G193:G219)</f>
        <v>2562.3000000000002</v>
      </c>
      <c r="H220" s="30"/>
      <c r="I220" s="35"/>
      <c r="J220" s="42">
        <f>SUM(J193:J219)</f>
        <v>2477123.2000000002</v>
      </c>
      <c r="K220" s="30"/>
      <c r="L220" s="19"/>
    </row>
    <row r="221" spans="1:18" outlineLevel="1" x14ac:dyDescent="0.4">
      <c r="B221" s="19" t="s">
        <v>87</v>
      </c>
      <c r="C221" s="19"/>
      <c r="D221" s="25"/>
      <c r="E221" s="25"/>
      <c r="F221" s="30"/>
      <c r="G221" s="35"/>
      <c r="H221" s="30"/>
      <c r="I221" s="35"/>
      <c r="J221" s="42">
        <f>SUM(J168,J191,J220)</f>
        <v>38068893.200000003</v>
      </c>
      <c r="K221" s="30"/>
      <c r="L221" s="19"/>
    </row>
    <row r="222" spans="1:18" x14ac:dyDescent="0.4">
      <c r="A222" s="18" t="s">
        <v>88</v>
      </c>
      <c r="B222" s="18"/>
      <c r="C222" s="18"/>
      <c r="D222" s="24"/>
      <c r="E222" s="24"/>
      <c r="F222" s="29"/>
      <c r="G222" s="34"/>
      <c r="H222" s="29"/>
      <c r="I222" s="34"/>
      <c r="J222" s="41">
        <f>SUM(J64,J105,J153,J221)</f>
        <v>44234939.850000001</v>
      </c>
      <c r="K222" s="29"/>
      <c r="L222" s="18"/>
    </row>
    <row r="223" spans="1:18" outlineLevel="1" x14ac:dyDescent="0.4">
      <c r="A223" s="17" t="s">
        <v>89</v>
      </c>
      <c r="B223" s="17"/>
      <c r="C223" s="17"/>
      <c r="D223" s="46"/>
      <c r="E223" s="46"/>
      <c r="F223" s="48"/>
      <c r="G223" s="50"/>
      <c r="H223" s="48"/>
      <c r="I223" s="50"/>
      <c r="J223" s="52"/>
      <c r="K223" s="48"/>
      <c r="L223" s="17"/>
    </row>
    <row r="224" spans="1:18" outlineLevel="3" x14ac:dyDescent="0.4">
      <c r="B224" s="6" t="s">
        <v>90</v>
      </c>
      <c r="C224" s="6"/>
      <c r="D224" s="47"/>
      <c r="E224" s="47"/>
      <c r="F224" s="49"/>
      <c r="G224" s="51"/>
      <c r="H224" s="49"/>
      <c r="I224" s="51"/>
      <c r="J224" s="53"/>
      <c r="K224" s="49"/>
      <c r="L224" s="6"/>
    </row>
    <row r="225" spans="4:18" outlineLevel="3" x14ac:dyDescent="0.4">
      <c r="D225" s="23">
        <v>45729</v>
      </c>
      <c r="E225" s="23">
        <v>45729</v>
      </c>
      <c r="F225" s="26" t="s">
        <v>91</v>
      </c>
      <c r="G225" s="33">
        <v>44</v>
      </c>
      <c r="H225" s="26" t="s">
        <v>66</v>
      </c>
      <c r="I225" s="33">
        <v>190010</v>
      </c>
      <c r="J225" s="37">
        <f>표1[[#This Row],[단가]]*표1[[#This Row],[수량]]</f>
        <v>8360440</v>
      </c>
      <c r="K225" s="26" t="s">
        <v>425</v>
      </c>
      <c r="L225" s="5"/>
      <c r="O225" s="75" t="s">
        <v>425</v>
      </c>
      <c r="P225" s="76">
        <v>45580</v>
      </c>
      <c r="Q225" s="77">
        <f t="shared" ref="Q225:Q232" si="6">SUMIFS($J:$J, $K:$K, O225, $E:$E, "&gt;="&amp;DATE(YEAR(P225), MONTH(P225), 1), $E:$E, "&lt;="&amp;EOMONTH(P225, 0))</f>
        <v>0</v>
      </c>
      <c r="R225" s="101">
        <v>0</v>
      </c>
    </row>
    <row r="226" spans="4:18" outlineLevel="3" x14ac:dyDescent="0.4">
      <c r="D226" s="23">
        <v>45729</v>
      </c>
      <c r="E226" s="23">
        <v>45729</v>
      </c>
      <c r="F226" s="26" t="s">
        <v>92</v>
      </c>
      <c r="G226" s="33">
        <v>23</v>
      </c>
      <c r="H226" s="26" t="s">
        <v>66</v>
      </c>
      <c r="I226" s="33">
        <v>153716</v>
      </c>
      <c r="J226" s="37">
        <f>표1[[#This Row],[단가]]*표1[[#This Row],[수량]]</f>
        <v>3535468</v>
      </c>
      <c r="K226" s="26" t="s">
        <v>425</v>
      </c>
      <c r="L226" s="5"/>
      <c r="O226" s="75" t="s">
        <v>425</v>
      </c>
      <c r="P226" s="76">
        <v>45611</v>
      </c>
      <c r="Q226" s="77">
        <f t="shared" si="6"/>
        <v>0</v>
      </c>
      <c r="R226" s="101">
        <v>0</v>
      </c>
    </row>
    <row r="227" spans="4:18" outlineLevel="3" x14ac:dyDescent="0.4">
      <c r="D227" s="23">
        <v>45729</v>
      </c>
      <c r="E227" s="23">
        <v>45729</v>
      </c>
      <c r="F227" s="26" t="s">
        <v>93</v>
      </c>
      <c r="G227" s="33">
        <v>44</v>
      </c>
      <c r="H227" s="26" t="s">
        <v>66</v>
      </c>
      <c r="I227" s="33">
        <v>8659</v>
      </c>
      <c r="J227" s="37">
        <f>표1[[#This Row],[단가]]*표1[[#This Row],[수량]]</f>
        <v>380996</v>
      </c>
      <c r="K227" s="26" t="s">
        <v>425</v>
      </c>
      <c r="L227" s="5"/>
      <c r="O227" s="75" t="s">
        <v>425</v>
      </c>
      <c r="P227" s="76">
        <v>45641</v>
      </c>
      <c r="Q227" s="77">
        <f t="shared" si="6"/>
        <v>0</v>
      </c>
      <c r="R227" s="101">
        <v>0</v>
      </c>
    </row>
    <row r="228" spans="4:18" outlineLevel="3" x14ac:dyDescent="0.4">
      <c r="D228" s="23">
        <v>45729</v>
      </c>
      <c r="E228" s="23">
        <v>45729</v>
      </c>
      <c r="F228" s="26" t="s">
        <v>94</v>
      </c>
      <c r="G228" s="33">
        <v>23</v>
      </c>
      <c r="H228" s="26" t="s">
        <v>66</v>
      </c>
      <c r="I228" s="33">
        <v>5004</v>
      </c>
      <c r="J228" s="37">
        <f>표1[[#This Row],[단가]]*표1[[#This Row],[수량]]</f>
        <v>115092</v>
      </c>
      <c r="K228" s="26" t="s">
        <v>425</v>
      </c>
      <c r="L228" s="5"/>
      <c r="O228" s="75" t="s">
        <v>425</v>
      </c>
      <c r="P228" s="76">
        <v>45672</v>
      </c>
      <c r="Q228" s="77">
        <f t="shared" si="6"/>
        <v>0</v>
      </c>
      <c r="R228" s="101">
        <v>0</v>
      </c>
    </row>
    <row r="229" spans="4:18" outlineLevel="3" x14ac:dyDescent="0.4">
      <c r="D229" s="23">
        <v>45729</v>
      </c>
      <c r="E229" s="23">
        <v>45729</v>
      </c>
      <c r="F229" s="26" t="s">
        <v>95</v>
      </c>
      <c r="G229" s="33"/>
      <c r="H229" s="26"/>
      <c r="I229" s="33"/>
      <c r="J229" s="37">
        <v>-770</v>
      </c>
      <c r="K229" s="26" t="s">
        <v>425</v>
      </c>
      <c r="L229" s="5"/>
      <c r="O229" s="75" t="s">
        <v>425</v>
      </c>
      <c r="P229" s="76">
        <v>45703</v>
      </c>
      <c r="Q229" s="77">
        <f t="shared" si="6"/>
        <v>0</v>
      </c>
      <c r="R229" s="101">
        <v>0</v>
      </c>
    </row>
    <row r="230" spans="4:18" outlineLevel="3" x14ac:dyDescent="0.4">
      <c r="D230" s="23"/>
      <c r="E230" s="23"/>
      <c r="F230" s="26"/>
      <c r="G230" s="33"/>
      <c r="H230" s="26"/>
      <c r="I230" s="33"/>
      <c r="J230" s="37"/>
      <c r="K230" s="26"/>
      <c r="L230" s="5"/>
      <c r="O230" s="75" t="s">
        <v>425</v>
      </c>
      <c r="P230" s="76">
        <v>45731</v>
      </c>
      <c r="Q230" s="77">
        <f t="shared" si="6"/>
        <v>12491226</v>
      </c>
      <c r="R230" s="101">
        <v>14342770</v>
      </c>
    </row>
    <row r="231" spans="4:18" outlineLevel="3" x14ac:dyDescent="0.4">
      <c r="D231" s="87">
        <v>36526</v>
      </c>
      <c r="E231" s="87">
        <v>45763</v>
      </c>
      <c r="F231" s="86" t="s">
        <v>96</v>
      </c>
      <c r="G231" s="88">
        <v>46</v>
      </c>
      <c r="H231" s="86" t="s">
        <v>66</v>
      </c>
      <c r="I231" s="88">
        <v>2522</v>
      </c>
      <c r="J231" s="89">
        <f>표1[[#This Row],[수량]]*표1[[#This Row],[단가]]</f>
        <v>116012</v>
      </c>
      <c r="K231" s="86" t="s">
        <v>425</v>
      </c>
      <c r="L231" s="90"/>
      <c r="O231" s="75" t="s">
        <v>425</v>
      </c>
      <c r="P231" s="76">
        <v>45762</v>
      </c>
      <c r="Q231" s="77">
        <f t="shared" si="6"/>
        <v>1000951</v>
      </c>
      <c r="R231" s="101">
        <v>941335</v>
      </c>
    </row>
    <row r="232" spans="4:18" outlineLevel="3" x14ac:dyDescent="0.4">
      <c r="D232" s="87">
        <v>36526</v>
      </c>
      <c r="E232" s="87">
        <v>45763</v>
      </c>
      <c r="F232" s="86" t="s">
        <v>97</v>
      </c>
      <c r="G232" s="88">
        <v>46</v>
      </c>
      <c r="H232" s="86" t="s">
        <v>66</v>
      </c>
      <c r="I232" s="88">
        <v>4065</v>
      </c>
      <c r="J232" s="89">
        <f>표1[[#This Row],[수량]]*표1[[#This Row],[단가]]</f>
        <v>186990</v>
      </c>
      <c r="K232" s="86" t="s">
        <v>425</v>
      </c>
      <c r="L232" s="90"/>
      <c r="O232" s="75" t="s">
        <v>425</v>
      </c>
      <c r="P232" s="76">
        <v>45792</v>
      </c>
      <c r="Q232" s="77">
        <f t="shared" si="6"/>
        <v>0</v>
      </c>
      <c r="R232" s="101"/>
    </row>
    <row r="233" spans="4:18" outlineLevel="3" x14ac:dyDescent="0.4">
      <c r="D233" s="87">
        <v>36526</v>
      </c>
      <c r="E233" s="87">
        <v>45763</v>
      </c>
      <c r="F233" s="86" t="s">
        <v>98</v>
      </c>
      <c r="G233" s="88">
        <v>23</v>
      </c>
      <c r="H233" s="86" t="s">
        <v>66</v>
      </c>
      <c r="I233" s="88">
        <v>24451</v>
      </c>
      <c r="J233" s="89">
        <f>표1[[#This Row],[수량]]*표1[[#This Row],[단가]]</f>
        <v>562373</v>
      </c>
      <c r="K233" s="86" t="s">
        <v>425</v>
      </c>
      <c r="L233" s="90"/>
      <c r="O233" s="75"/>
      <c r="P233" s="76"/>
      <c r="Q233" s="77"/>
      <c r="R233" s="101"/>
    </row>
    <row r="234" spans="4:18" outlineLevel="3" x14ac:dyDescent="0.4">
      <c r="D234" s="87">
        <v>36526</v>
      </c>
      <c r="E234" s="87">
        <v>45763</v>
      </c>
      <c r="F234" s="86" t="s">
        <v>99</v>
      </c>
      <c r="G234" s="88">
        <v>2</v>
      </c>
      <c r="H234" s="86" t="s">
        <v>66</v>
      </c>
      <c r="I234" s="88">
        <v>5008</v>
      </c>
      <c r="J234" s="89">
        <f>표1[[#This Row],[수량]]*표1[[#This Row],[단가]]</f>
        <v>10016</v>
      </c>
      <c r="K234" s="86" t="s">
        <v>425</v>
      </c>
      <c r="L234" s="90"/>
      <c r="O234" s="79" t="s">
        <v>425</v>
      </c>
      <c r="P234" s="80"/>
      <c r="Q234" s="81">
        <f>SUM(Q225:Q233)</f>
        <v>13492177</v>
      </c>
      <c r="R234" s="81">
        <f>SUM(R225:R233)</f>
        <v>15284105</v>
      </c>
    </row>
    <row r="235" spans="4:18" outlineLevel="3" x14ac:dyDescent="0.4">
      <c r="D235" s="87">
        <v>36526</v>
      </c>
      <c r="E235" s="87">
        <v>45763</v>
      </c>
      <c r="F235" s="86" t="s">
        <v>100</v>
      </c>
      <c r="G235" s="88">
        <v>280</v>
      </c>
      <c r="H235" s="86" t="s">
        <v>66</v>
      </c>
      <c r="I235" s="88">
        <v>127</v>
      </c>
      <c r="J235" s="89">
        <f>표1[[#This Row],[수량]]*표1[[#This Row],[단가]]</f>
        <v>35560</v>
      </c>
      <c r="K235" s="86" t="s">
        <v>425</v>
      </c>
      <c r="L235" s="90"/>
    </row>
    <row r="236" spans="4:18" outlineLevel="3" x14ac:dyDescent="0.4">
      <c r="D236" s="23"/>
      <c r="E236" s="23"/>
      <c r="F236" s="26"/>
      <c r="G236" s="33"/>
      <c r="H236" s="26"/>
      <c r="I236" s="33"/>
      <c r="J236" s="37"/>
      <c r="K236" s="26"/>
      <c r="L236" s="5"/>
    </row>
    <row r="237" spans="4:18" outlineLevel="3" x14ac:dyDescent="0.4">
      <c r="D237" s="23"/>
      <c r="E237" s="23"/>
      <c r="F237" s="26"/>
      <c r="G237" s="33"/>
      <c r="H237" s="26"/>
      <c r="I237" s="33"/>
      <c r="J237" s="37"/>
      <c r="K237" s="26"/>
      <c r="L237" s="5"/>
    </row>
    <row r="238" spans="4:18" outlineLevel="3" x14ac:dyDescent="0.4">
      <c r="D238" s="23"/>
      <c r="E238" s="23"/>
      <c r="F238" s="26"/>
      <c r="G238" s="33"/>
      <c r="H238" s="26"/>
      <c r="I238" s="33"/>
      <c r="J238" s="37"/>
      <c r="K238" s="26"/>
      <c r="L238" s="5"/>
    </row>
    <row r="239" spans="4:18" outlineLevel="3" x14ac:dyDescent="0.4">
      <c r="D239" s="23"/>
      <c r="E239" s="23"/>
      <c r="F239" s="26"/>
      <c r="G239" s="33"/>
      <c r="H239" s="26"/>
      <c r="I239" s="33"/>
      <c r="J239" s="37"/>
      <c r="K239" s="26"/>
      <c r="L239" s="5"/>
    </row>
    <row r="240" spans="4:18" outlineLevel="3" x14ac:dyDescent="0.4">
      <c r="D240" s="23"/>
      <c r="E240" s="23"/>
      <c r="F240" s="26"/>
      <c r="G240" s="33"/>
      <c r="H240" s="26"/>
      <c r="I240" s="33"/>
      <c r="J240" s="37"/>
      <c r="K240" s="26"/>
      <c r="L240" s="5"/>
    </row>
    <row r="241" spans="2:18" outlineLevel="3" x14ac:dyDescent="0.4">
      <c r="D241" s="23"/>
      <c r="E241" s="23"/>
      <c r="F241" s="26"/>
      <c r="G241" s="33"/>
      <c r="H241" s="26"/>
      <c r="I241" s="33"/>
      <c r="J241" s="37"/>
      <c r="K241" s="26"/>
      <c r="L241" s="5"/>
    </row>
    <row r="242" spans="2:18" outlineLevel="3" x14ac:dyDescent="0.4">
      <c r="D242" s="23"/>
      <c r="E242" s="23"/>
      <c r="F242" s="26"/>
      <c r="G242" s="33"/>
      <c r="H242" s="26"/>
      <c r="I242" s="33"/>
      <c r="J242" s="37"/>
      <c r="K242" s="26"/>
      <c r="L242" s="5"/>
    </row>
    <row r="243" spans="2:18" outlineLevel="3" x14ac:dyDescent="0.4">
      <c r="D243" s="23"/>
      <c r="E243" s="23"/>
      <c r="F243" s="26"/>
      <c r="G243" s="33"/>
      <c r="H243" s="26"/>
      <c r="I243" s="33"/>
      <c r="J243" s="37"/>
      <c r="K243" s="26"/>
      <c r="L243" s="5"/>
    </row>
    <row r="244" spans="2:18" outlineLevel="3" x14ac:dyDescent="0.4">
      <c r="B244" s="18" t="s">
        <v>101</v>
      </c>
      <c r="C244" s="18"/>
      <c r="D244" s="24"/>
      <c r="E244" s="24"/>
      <c r="F244" s="29"/>
      <c r="G244" s="34">
        <f>SUM(G225:G243)</f>
        <v>531</v>
      </c>
      <c r="H244" s="29"/>
      <c r="I244" s="34"/>
      <c r="J244" s="41">
        <f>SUM(J225:J243)</f>
        <v>13302177</v>
      </c>
      <c r="K244" s="29"/>
      <c r="L244" s="18"/>
      <c r="O244" s="103"/>
      <c r="P244" s="104"/>
      <c r="Q244" s="126"/>
      <c r="R244" s="106"/>
    </row>
    <row r="245" spans="2:18" outlineLevel="3" x14ac:dyDescent="0.4">
      <c r="B245" s="6" t="s">
        <v>102</v>
      </c>
      <c r="C245" s="6"/>
      <c r="D245" s="47"/>
      <c r="E245" s="47"/>
      <c r="F245" s="49"/>
      <c r="G245" s="51"/>
      <c r="H245" s="49"/>
      <c r="I245" s="51"/>
      <c r="J245" s="53"/>
      <c r="K245" s="49"/>
      <c r="L245" s="6"/>
      <c r="O245" s="103"/>
      <c r="P245" s="104"/>
      <c r="Q245" s="126"/>
      <c r="R245" s="106"/>
    </row>
    <row r="246" spans="2:18" outlineLevel="3" x14ac:dyDescent="0.4">
      <c r="D246" s="23">
        <v>45604</v>
      </c>
      <c r="E246" s="23">
        <v>45712</v>
      </c>
      <c r="F246" s="26" t="s">
        <v>103</v>
      </c>
      <c r="G246" s="33">
        <v>700</v>
      </c>
      <c r="H246" s="26" t="s">
        <v>66</v>
      </c>
      <c r="I246" s="33">
        <v>725</v>
      </c>
      <c r="J246" s="37">
        <f>I246*G246</f>
        <v>507500</v>
      </c>
      <c r="K246" s="26" t="s">
        <v>421</v>
      </c>
      <c r="L246" s="5"/>
      <c r="O246" s="103"/>
      <c r="P246" s="104"/>
      <c r="Q246" s="126"/>
      <c r="R246" s="106"/>
    </row>
    <row r="247" spans="2:18" outlineLevel="3" x14ac:dyDescent="0.4">
      <c r="D247" s="23">
        <v>45604</v>
      </c>
      <c r="E247" s="23">
        <v>45712</v>
      </c>
      <c r="F247" s="26" t="s">
        <v>104</v>
      </c>
      <c r="G247" s="33">
        <v>20</v>
      </c>
      <c r="H247" s="26" t="s">
        <v>66</v>
      </c>
      <c r="I247" s="33">
        <v>5345</v>
      </c>
      <c r="J247" s="37">
        <f>I247*G247</f>
        <v>106900</v>
      </c>
      <c r="K247" s="26" t="s">
        <v>421</v>
      </c>
      <c r="L247" s="5"/>
      <c r="O247" s="75" t="s">
        <v>421</v>
      </c>
      <c r="P247" s="76">
        <v>45703</v>
      </c>
      <c r="Q247" s="77">
        <f>SUMIFS($J:$J, $K:$K, O247, $E:$E, "&gt;="&amp;DATE(YEAR(P247), MONTH(P247), 1), $E:$E, "&lt;="&amp;EOMONTH(P247, 0))</f>
        <v>659400</v>
      </c>
      <c r="R247" s="101">
        <v>613200</v>
      </c>
    </row>
    <row r="248" spans="2:18" outlineLevel="3" x14ac:dyDescent="0.4">
      <c r="D248" s="23"/>
      <c r="E248" s="23"/>
      <c r="F248" s="26"/>
      <c r="G248" s="33"/>
      <c r="H248" s="26"/>
      <c r="I248" s="33"/>
      <c r="J248" s="37"/>
      <c r="K248" s="26"/>
      <c r="L248" s="5"/>
      <c r="O248" s="75" t="s">
        <v>421</v>
      </c>
      <c r="P248" s="76">
        <v>45731</v>
      </c>
      <c r="Q248" s="77">
        <f>SUMIFS($J:$J, $K:$K, O248, $E:$E, "&gt;="&amp;DATE(YEAR(P248), MONTH(P248), 1), $E:$E, "&lt;="&amp;EOMONTH(P248, 0))</f>
        <v>0</v>
      </c>
      <c r="R248" s="101">
        <v>0</v>
      </c>
    </row>
    <row r="249" spans="2:18" outlineLevel="3" x14ac:dyDescent="0.4">
      <c r="D249" s="23"/>
      <c r="E249" s="23"/>
      <c r="F249" s="26"/>
      <c r="G249" s="33"/>
      <c r="H249" s="26"/>
      <c r="I249" s="33"/>
      <c r="J249" s="37"/>
      <c r="K249" s="26"/>
      <c r="L249" s="5"/>
      <c r="O249" s="75" t="s">
        <v>421</v>
      </c>
      <c r="P249" s="76">
        <v>45762</v>
      </c>
      <c r="Q249" s="77">
        <f>SUMIFS($J:$J, $K:$K, O249, $E:$E, "&gt;="&amp;DATE(YEAR(P249), MONTH(P249), 1), $E:$E, "&lt;="&amp;EOMONTH(P249, 0))</f>
        <v>0</v>
      </c>
      <c r="R249" s="101">
        <v>0</v>
      </c>
    </row>
    <row r="250" spans="2:18" outlineLevel="3" x14ac:dyDescent="0.4">
      <c r="D250" s="23"/>
      <c r="E250" s="23"/>
      <c r="F250" s="26"/>
      <c r="G250" s="33"/>
      <c r="H250" s="26"/>
      <c r="I250" s="33"/>
      <c r="J250" s="37"/>
      <c r="K250" s="26"/>
      <c r="L250" s="5"/>
      <c r="O250" s="75" t="s">
        <v>421</v>
      </c>
      <c r="P250" s="76">
        <v>45792</v>
      </c>
      <c r="Q250" s="77">
        <f>SUMIFS($J:$J, $K:$K, O250, $E:$E, "&gt;="&amp;DATE(YEAR(P250), MONTH(P250), 1), $E:$E, "&lt;="&amp;EOMONTH(P250, 0))</f>
        <v>0</v>
      </c>
      <c r="R250" s="101"/>
    </row>
    <row r="251" spans="2:18" outlineLevel="3" x14ac:dyDescent="0.4">
      <c r="D251" s="23"/>
      <c r="E251" s="23"/>
      <c r="F251" s="26"/>
      <c r="G251" s="33"/>
      <c r="H251" s="26"/>
      <c r="I251" s="33"/>
      <c r="J251" s="37"/>
      <c r="K251" s="26"/>
      <c r="L251" s="5"/>
      <c r="O251" s="75"/>
      <c r="P251" s="76"/>
      <c r="Q251" s="77"/>
      <c r="R251" s="101"/>
    </row>
    <row r="252" spans="2:18" outlineLevel="3" x14ac:dyDescent="0.4">
      <c r="D252" s="23">
        <v>45709</v>
      </c>
      <c r="E252" s="23">
        <v>45714</v>
      </c>
      <c r="F252" s="26" t="s">
        <v>105</v>
      </c>
      <c r="G252" s="33">
        <v>400</v>
      </c>
      <c r="H252" s="26" t="s">
        <v>66</v>
      </c>
      <c r="I252" s="33">
        <v>554</v>
      </c>
      <c r="J252" s="37">
        <f>I252*G252</f>
        <v>221600</v>
      </c>
      <c r="K252" s="26" t="s">
        <v>423</v>
      </c>
      <c r="L252" s="5" t="s">
        <v>106</v>
      </c>
      <c r="O252" s="79" t="s">
        <v>421</v>
      </c>
      <c r="P252" s="80"/>
      <c r="Q252" s="81">
        <f>SUM(Q247:Q251)</f>
        <v>659400</v>
      </c>
      <c r="R252" s="81">
        <f>SUM(R247:R251)</f>
        <v>613200</v>
      </c>
    </row>
    <row r="253" spans="2:18" outlineLevel="3" x14ac:dyDescent="0.4">
      <c r="D253" s="23">
        <v>45709</v>
      </c>
      <c r="E253" s="23">
        <v>45714</v>
      </c>
      <c r="F253" s="26" t="s">
        <v>107</v>
      </c>
      <c r="G253" s="33">
        <v>250</v>
      </c>
      <c r="H253" s="26" t="s">
        <v>66</v>
      </c>
      <c r="I253" s="33">
        <v>410</v>
      </c>
      <c r="J253" s="37">
        <f t="shared" ref="J253:J256" si="7">I253*G253</f>
        <v>102500</v>
      </c>
      <c r="K253" s="26" t="s">
        <v>423</v>
      </c>
      <c r="L253" s="5"/>
    </row>
    <row r="254" spans="2:18" outlineLevel="3" x14ac:dyDescent="0.4">
      <c r="D254" s="23">
        <v>45709</v>
      </c>
      <c r="E254" s="23">
        <v>45714</v>
      </c>
      <c r="F254" s="26" t="s">
        <v>108</v>
      </c>
      <c r="G254" s="33">
        <v>100</v>
      </c>
      <c r="H254" s="26" t="s">
        <v>66</v>
      </c>
      <c r="I254" s="33">
        <v>1467</v>
      </c>
      <c r="J254" s="37">
        <f t="shared" si="7"/>
        <v>146700</v>
      </c>
      <c r="K254" s="26" t="s">
        <v>423</v>
      </c>
      <c r="L254" s="5"/>
    </row>
    <row r="255" spans="2:18" outlineLevel="3" x14ac:dyDescent="0.4">
      <c r="D255" s="23">
        <v>45709</v>
      </c>
      <c r="E255" s="23">
        <v>45714</v>
      </c>
      <c r="F255" s="26" t="s">
        <v>109</v>
      </c>
      <c r="G255" s="33">
        <v>4</v>
      </c>
      <c r="H255" s="26" t="s">
        <v>110</v>
      </c>
      <c r="I255" s="33">
        <v>23875</v>
      </c>
      <c r="J255" s="37">
        <f t="shared" si="7"/>
        <v>95500</v>
      </c>
      <c r="K255" s="26" t="s">
        <v>423</v>
      </c>
      <c r="L255" s="5"/>
      <c r="O255" s="75" t="s">
        <v>423</v>
      </c>
      <c r="P255" s="76">
        <v>45703</v>
      </c>
      <c r="Q255" s="77">
        <f>SUMIFS($J:$J, $K:$K, O255, $E:$E, "&gt;="&amp;DATE(YEAR(P255), MONTH(P255), 1), $E:$E, "&lt;="&amp;EOMONTH(P255, 0))</f>
        <v>629000</v>
      </c>
      <c r="R255" s="101">
        <v>579500</v>
      </c>
    </row>
    <row r="256" spans="2:18" outlineLevel="3" x14ac:dyDescent="0.4">
      <c r="D256" s="23">
        <v>45709</v>
      </c>
      <c r="E256" s="23">
        <v>45714</v>
      </c>
      <c r="F256" s="26" t="s">
        <v>111</v>
      </c>
      <c r="G256" s="33">
        <v>50</v>
      </c>
      <c r="H256" s="26" t="s">
        <v>66</v>
      </c>
      <c r="I256" s="33">
        <v>1014</v>
      </c>
      <c r="J256" s="37">
        <f t="shared" si="7"/>
        <v>50700</v>
      </c>
      <c r="K256" s="26" t="s">
        <v>423</v>
      </c>
      <c r="L256" s="5"/>
      <c r="O256" s="75" t="s">
        <v>423</v>
      </c>
      <c r="P256" s="76">
        <v>45731</v>
      </c>
      <c r="Q256" s="77">
        <f>SUMIFS($J:$J, $K:$K, O256, $E:$E, "&gt;="&amp;DATE(YEAR(P256), MONTH(P256), 1), $E:$E, "&lt;="&amp;EOMONTH(P256, 0))</f>
        <v>0</v>
      </c>
      <c r="R256" s="101">
        <v>0</v>
      </c>
    </row>
    <row r="257" spans="4:18" outlineLevel="3" x14ac:dyDescent="0.4">
      <c r="D257" s="23"/>
      <c r="E257" s="23"/>
      <c r="F257" s="26"/>
      <c r="G257" s="33"/>
      <c r="H257" s="26"/>
      <c r="I257" s="33"/>
      <c r="J257" s="37"/>
      <c r="K257" s="26"/>
      <c r="L257" s="5"/>
      <c r="O257" s="75" t="s">
        <v>423</v>
      </c>
      <c r="P257" s="76">
        <v>45762</v>
      </c>
      <c r="Q257" s="77">
        <f>SUMIFS($J:$J, $K:$K, O257, $E:$E, "&gt;="&amp;DATE(YEAR(P257), MONTH(P257), 1), $E:$E, "&lt;="&amp;EOMONTH(P257, 0))</f>
        <v>0</v>
      </c>
      <c r="R257" s="101">
        <v>0</v>
      </c>
    </row>
    <row r="258" spans="4:18" outlineLevel="3" x14ac:dyDescent="0.4">
      <c r="D258" s="23"/>
      <c r="E258" s="23"/>
      <c r="F258" s="26"/>
      <c r="G258" s="33"/>
      <c r="H258" s="26"/>
      <c r="I258" s="33"/>
      <c r="J258" s="37"/>
      <c r="K258" s="26"/>
      <c r="L258" s="5"/>
      <c r="O258" s="75" t="s">
        <v>423</v>
      </c>
      <c r="P258" s="76">
        <v>45792</v>
      </c>
      <c r="Q258" s="77">
        <f>SUMIFS($J:$J, $K:$K, O258, $E:$E, "&gt;="&amp;DATE(YEAR(P258), MONTH(P258), 1), $E:$E, "&lt;="&amp;EOMONTH(P258, 0))</f>
        <v>0</v>
      </c>
      <c r="R258" s="101"/>
    </row>
    <row r="259" spans="4:18" outlineLevel="3" x14ac:dyDescent="0.4">
      <c r="D259" s="23">
        <v>45709</v>
      </c>
      <c r="E259" s="23">
        <v>45712</v>
      </c>
      <c r="F259" s="26" t="s">
        <v>338</v>
      </c>
      <c r="G259" s="33">
        <v>3000</v>
      </c>
      <c r="H259" s="26" t="s">
        <v>66</v>
      </c>
      <c r="I259" s="33">
        <v>15</v>
      </c>
      <c r="J259" s="37">
        <f t="shared" ref="J259:J273" si="8">I259*G259</f>
        <v>45000</v>
      </c>
      <c r="K259" s="26" t="s">
        <v>427</v>
      </c>
      <c r="L259" s="5" t="s">
        <v>112</v>
      </c>
      <c r="O259" s="75"/>
      <c r="P259" s="76"/>
      <c r="Q259" s="77"/>
      <c r="R259" s="101"/>
    </row>
    <row r="260" spans="4:18" outlineLevel="1" x14ac:dyDescent="0.4">
      <c r="D260" s="23">
        <v>45709</v>
      </c>
      <c r="E260" s="23">
        <v>45712</v>
      </c>
      <c r="F260" s="26" t="s">
        <v>339</v>
      </c>
      <c r="G260" s="33">
        <v>200</v>
      </c>
      <c r="H260" s="26" t="s">
        <v>66</v>
      </c>
      <c r="I260" s="33">
        <v>44</v>
      </c>
      <c r="J260" s="37">
        <f t="shared" si="8"/>
        <v>8800</v>
      </c>
      <c r="K260" s="26" t="s">
        <v>427</v>
      </c>
      <c r="L260" s="5"/>
      <c r="O260" s="79" t="s">
        <v>423</v>
      </c>
      <c r="P260" s="80"/>
      <c r="Q260" s="81">
        <f>SUM(Q255:Q259)</f>
        <v>629000</v>
      </c>
      <c r="R260" s="81">
        <f>SUM(R255:R259)</f>
        <v>579500</v>
      </c>
    </row>
    <row r="261" spans="4:18" outlineLevel="3" x14ac:dyDescent="0.4">
      <c r="D261" s="23">
        <v>45709</v>
      </c>
      <c r="E261" s="23">
        <v>45712</v>
      </c>
      <c r="F261" s="26" t="s">
        <v>340</v>
      </c>
      <c r="G261" s="33">
        <v>700</v>
      </c>
      <c r="H261" s="26" t="s">
        <v>66</v>
      </c>
      <c r="I261" s="33">
        <v>91</v>
      </c>
      <c r="J261" s="37">
        <f t="shared" si="8"/>
        <v>63700</v>
      </c>
      <c r="K261" s="26" t="s">
        <v>427</v>
      </c>
      <c r="L261" s="5"/>
    </row>
    <row r="262" spans="4:18" outlineLevel="3" x14ac:dyDescent="0.4">
      <c r="D262" s="23">
        <v>45709</v>
      </c>
      <c r="E262" s="23">
        <v>45712</v>
      </c>
      <c r="F262" s="26" t="s">
        <v>341</v>
      </c>
      <c r="G262" s="33">
        <v>700</v>
      </c>
      <c r="H262" s="26" t="s">
        <v>66</v>
      </c>
      <c r="I262" s="33">
        <v>104</v>
      </c>
      <c r="J262" s="37">
        <f t="shared" si="8"/>
        <v>72800</v>
      </c>
      <c r="K262" s="26" t="s">
        <v>427</v>
      </c>
      <c r="L262" s="5"/>
    </row>
    <row r="263" spans="4:18" outlineLevel="3" x14ac:dyDescent="0.4">
      <c r="D263" s="23">
        <v>45709</v>
      </c>
      <c r="E263" s="23">
        <v>45712</v>
      </c>
      <c r="F263" s="26" t="s">
        <v>342</v>
      </c>
      <c r="G263" s="33">
        <v>400</v>
      </c>
      <c r="H263" s="26" t="s">
        <v>66</v>
      </c>
      <c r="I263" s="33">
        <v>232</v>
      </c>
      <c r="J263" s="37">
        <f t="shared" si="8"/>
        <v>92800</v>
      </c>
      <c r="K263" s="26" t="s">
        <v>427</v>
      </c>
      <c r="L263" s="5"/>
      <c r="O263" s="75" t="s">
        <v>427</v>
      </c>
      <c r="P263" s="76">
        <v>45703</v>
      </c>
      <c r="Q263" s="77">
        <f>SUMIFS($J:$J, $K:$K, O263, $E:$E, "&gt;="&amp;DATE(YEAR(P263), MONTH(P263), 1), $E:$E, "&lt;="&amp;EOMONTH(P263, 0))</f>
        <v>856400</v>
      </c>
      <c r="R263" s="101">
        <v>841000</v>
      </c>
    </row>
    <row r="264" spans="4:18" outlineLevel="3" x14ac:dyDescent="0.4">
      <c r="D264" s="23">
        <v>45709</v>
      </c>
      <c r="E264" s="23">
        <v>45714</v>
      </c>
      <c r="F264" s="26" t="s">
        <v>343</v>
      </c>
      <c r="G264" s="33">
        <v>2</v>
      </c>
      <c r="H264" s="26" t="s">
        <v>66</v>
      </c>
      <c r="I264" s="33">
        <v>15750</v>
      </c>
      <c r="J264" s="37">
        <f t="shared" si="8"/>
        <v>31500</v>
      </c>
      <c r="K264" s="26" t="s">
        <v>427</v>
      </c>
      <c r="L264" s="5" t="s">
        <v>50</v>
      </c>
      <c r="O264" s="75" t="s">
        <v>427</v>
      </c>
      <c r="P264" s="76">
        <v>45731</v>
      </c>
      <c r="Q264" s="77">
        <f>SUMIFS($J:$J, $K:$K, O264, $E:$E, "&gt;="&amp;DATE(YEAR(P264), MONTH(P264), 1), $E:$E, "&lt;="&amp;EOMONTH(P264, 0))</f>
        <v>766731</v>
      </c>
      <c r="R264" s="101">
        <f>427200+362000</f>
        <v>789200</v>
      </c>
    </row>
    <row r="265" spans="4:18" outlineLevel="3" x14ac:dyDescent="0.4">
      <c r="D265" s="23">
        <v>45709</v>
      </c>
      <c r="E265" s="23">
        <v>45715</v>
      </c>
      <c r="F265" s="26" t="s">
        <v>344</v>
      </c>
      <c r="G265" s="33">
        <v>700</v>
      </c>
      <c r="H265" s="26" t="s">
        <v>66</v>
      </c>
      <c r="I265" s="33">
        <v>774</v>
      </c>
      <c r="J265" s="37">
        <f t="shared" si="8"/>
        <v>541800</v>
      </c>
      <c r="K265" s="26" t="s">
        <v>427</v>
      </c>
      <c r="L265" s="5"/>
      <c r="O265" s="75" t="s">
        <v>427</v>
      </c>
      <c r="P265" s="76">
        <v>45762</v>
      </c>
      <c r="Q265" s="77">
        <f>SUMIFS($J:$J, $K:$K, O265, $E:$E, "&gt;="&amp;DATE(YEAR(P265), MONTH(P265), 1), $E:$E, "&lt;="&amp;EOMONTH(P265, 0))</f>
        <v>2292295</v>
      </c>
      <c r="R265" s="101">
        <f>1214650+1164000</f>
        <v>2378650</v>
      </c>
    </row>
    <row r="266" spans="4:18" outlineLevel="3" x14ac:dyDescent="0.4">
      <c r="D266" s="23">
        <v>45720</v>
      </c>
      <c r="E266" s="23">
        <v>45747</v>
      </c>
      <c r="F266" s="26" t="s">
        <v>345</v>
      </c>
      <c r="G266" s="33">
        <v>15</v>
      </c>
      <c r="H266" s="26" t="s">
        <v>66</v>
      </c>
      <c r="I266" s="33">
        <v>4520</v>
      </c>
      <c r="J266" s="37">
        <f t="shared" si="8"/>
        <v>67800</v>
      </c>
      <c r="K266" s="26" t="s">
        <v>427</v>
      </c>
      <c r="L266" s="5" t="s">
        <v>51</v>
      </c>
      <c r="O266" s="75" t="s">
        <v>427</v>
      </c>
      <c r="P266" s="76">
        <v>45792</v>
      </c>
      <c r="Q266" s="77">
        <f>SUMIFS($J:$J, $K:$K, O266, $E:$E, "&gt;="&amp;DATE(YEAR(P266), MONTH(P266), 1), $E:$E, "&lt;="&amp;EOMONTH(P266, 0))</f>
        <v>366366</v>
      </c>
      <c r="R266" s="101">
        <v>370000</v>
      </c>
    </row>
    <row r="267" spans="4:18" outlineLevel="3" x14ac:dyDescent="0.4">
      <c r="D267" s="23">
        <v>45720</v>
      </c>
      <c r="E267" s="23">
        <v>45747</v>
      </c>
      <c r="F267" s="26" t="s">
        <v>346</v>
      </c>
      <c r="G267" s="33">
        <v>1</v>
      </c>
      <c r="H267" s="26" t="s">
        <v>66</v>
      </c>
      <c r="I267" s="33">
        <v>16439</v>
      </c>
      <c r="J267" s="37">
        <f t="shared" si="8"/>
        <v>16439</v>
      </c>
      <c r="K267" s="26" t="s">
        <v>427</v>
      </c>
      <c r="L267" s="5"/>
      <c r="O267" s="75"/>
      <c r="P267" s="76"/>
      <c r="Q267" s="77"/>
      <c r="R267" s="101"/>
    </row>
    <row r="268" spans="4:18" outlineLevel="3" x14ac:dyDescent="0.4">
      <c r="D268" s="23">
        <v>45720</v>
      </c>
      <c r="E268" s="23">
        <v>45747</v>
      </c>
      <c r="F268" s="26" t="s">
        <v>347</v>
      </c>
      <c r="G268" s="33">
        <v>2</v>
      </c>
      <c r="H268" s="26" t="s">
        <v>66</v>
      </c>
      <c r="I268" s="33">
        <v>3484</v>
      </c>
      <c r="J268" s="37">
        <f t="shared" si="8"/>
        <v>6968</v>
      </c>
      <c r="K268" s="26" t="s">
        <v>427</v>
      </c>
      <c r="L268" s="5"/>
      <c r="O268" s="79" t="s">
        <v>427</v>
      </c>
      <c r="P268" s="80"/>
      <c r="Q268" s="81">
        <f>SUM(Q263:Q267)</f>
        <v>4281792</v>
      </c>
      <c r="R268" s="81">
        <f>SUM(R263:R267)</f>
        <v>4378850</v>
      </c>
    </row>
    <row r="269" spans="4:18" outlineLevel="3" x14ac:dyDescent="0.4">
      <c r="D269" s="23">
        <v>45720</v>
      </c>
      <c r="E269" s="23">
        <v>45747</v>
      </c>
      <c r="F269" s="26" t="s">
        <v>348</v>
      </c>
      <c r="G269" s="33">
        <v>500</v>
      </c>
      <c r="H269" s="26" t="s">
        <v>66</v>
      </c>
      <c r="I269" s="33">
        <v>19</v>
      </c>
      <c r="J269" s="37">
        <f t="shared" si="8"/>
        <v>9500</v>
      </c>
      <c r="K269" s="26" t="s">
        <v>427</v>
      </c>
      <c r="L269" s="5"/>
      <c r="O269" s="103"/>
      <c r="P269" s="104"/>
      <c r="Q269" s="126"/>
      <c r="R269" s="106"/>
    </row>
    <row r="270" spans="4:18" outlineLevel="3" x14ac:dyDescent="0.4">
      <c r="D270" s="23">
        <v>45720</v>
      </c>
      <c r="E270" s="23">
        <v>45747</v>
      </c>
      <c r="F270" s="26" t="s">
        <v>349</v>
      </c>
      <c r="G270" s="33">
        <v>200</v>
      </c>
      <c r="H270" s="26" t="s">
        <v>66</v>
      </c>
      <c r="I270" s="33">
        <v>90</v>
      </c>
      <c r="J270" s="37">
        <f t="shared" si="8"/>
        <v>18000</v>
      </c>
      <c r="K270" s="26" t="s">
        <v>427</v>
      </c>
      <c r="L270" s="5"/>
    </row>
    <row r="271" spans="4:18" outlineLevel="3" x14ac:dyDescent="0.4">
      <c r="D271" s="23">
        <v>45720</v>
      </c>
      <c r="E271" s="23">
        <v>45747</v>
      </c>
      <c r="F271" s="26" t="s">
        <v>350</v>
      </c>
      <c r="G271" s="33">
        <v>1</v>
      </c>
      <c r="H271" s="26" t="s">
        <v>66</v>
      </c>
      <c r="I271" s="33">
        <v>93739</v>
      </c>
      <c r="J271" s="37">
        <f t="shared" si="8"/>
        <v>93739</v>
      </c>
      <c r="K271" s="26" t="s">
        <v>427</v>
      </c>
      <c r="L271" s="5"/>
    </row>
    <row r="272" spans="4:18" outlineLevel="3" x14ac:dyDescent="0.4">
      <c r="D272" s="23">
        <v>45720</v>
      </c>
      <c r="E272" s="23">
        <v>45747</v>
      </c>
      <c r="F272" s="26" t="s">
        <v>351</v>
      </c>
      <c r="G272" s="33">
        <v>1</v>
      </c>
      <c r="H272" s="26" t="s">
        <v>66</v>
      </c>
      <c r="I272" s="33">
        <v>37561</v>
      </c>
      <c r="J272" s="37">
        <f t="shared" si="8"/>
        <v>37561</v>
      </c>
      <c r="K272" s="26" t="s">
        <v>427</v>
      </c>
      <c r="L272" s="5"/>
    </row>
    <row r="273" spans="4:18" outlineLevel="3" x14ac:dyDescent="0.4">
      <c r="D273" s="23">
        <v>45720</v>
      </c>
      <c r="E273" s="23">
        <v>45747</v>
      </c>
      <c r="F273" s="26" t="s">
        <v>352</v>
      </c>
      <c r="G273" s="33">
        <v>1</v>
      </c>
      <c r="H273" s="26" t="s">
        <v>66</v>
      </c>
      <c r="I273" s="33">
        <v>13895</v>
      </c>
      <c r="J273" s="37">
        <f t="shared" si="8"/>
        <v>13895</v>
      </c>
      <c r="K273" s="26" t="s">
        <v>427</v>
      </c>
      <c r="L273" s="5"/>
    </row>
    <row r="274" spans="4:18" outlineLevel="3" x14ac:dyDescent="0.4">
      <c r="D274" s="23"/>
      <c r="E274" s="23"/>
      <c r="F274" s="26"/>
      <c r="G274" s="33"/>
      <c r="H274" s="26"/>
      <c r="I274" s="33"/>
      <c r="J274" s="37"/>
      <c r="K274" s="26"/>
      <c r="L274" s="5"/>
      <c r="O274" s="127"/>
      <c r="P274" s="128"/>
      <c r="Q274" s="126"/>
      <c r="R274" s="129"/>
    </row>
    <row r="275" spans="4:18" outlineLevel="3" x14ac:dyDescent="0.4">
      <c r="D275" s="87">
        <v>36526</v>
      </c>
      <c r="E275" s="87">
        <v>45747</v>
      </c>
      <c r="F275" s="86" t="s">
        <v>114</v>
      </c>
      <c r="G275" s="88">
        <v>1</v>
      </c>
      <c r="H275" s="86" t="s">
        <v>31</v>
      </c>
      <c r="I275" s="88">
        <v>52292</v>
      </c>
      <c r="J275" s="89">
        <f>표1[[#This Row],[수량]]*표1[[#This Row],[단가]]</f>
        <v>52292</v>
      </c>
      <c r="K275" s="86" t="s">
        <v>427</v>
      </c>
      <c r="L275" s="90"/>
      <c r="O275" s="127"/>
      <c r="P275" s="128"/>
      <c r="Q275" s="126"/>
      <c r="R275" s="129"/>
    </row>
    <row r="276" spans="4:18" outlineLevel="3" x14ac:dyDescent="0.4">
      <c r="D276" s="87">
        <v>36526</v>
      </c>
      <c r="E276" s="87">
        <v>45747</v>
      </c>
      <c r="F276" s="86" t="s">
        <v>115</v>
      </c>
      <c r="G276" s="88">
        <v>200</v>
      </c>
      <c r="H276" s="86" t="s">
        <v>31</v>
      </c>
      <c r="I276" s="88">
        <v>71</v>
      </c>
      <c r="J276" s="89">
        <f>표1[[#This Row],[수량]]*표1[[#This Row],[단가]]</f>
        <v>14200</v>
      </c>
      <c r="K276" s="86" t="s">
        <v>427</v>
      </c>
      <c r="L276" s="90"/>
      <c r="O276" s="127"/>
      <c r="P276" s="128"/>
      <c r="Q276" s="126"/>
      <c r="R276" s="129"/>
    </row>
    <row r="277" spans="4:18" outlineLevel="3" x14ac:dyDescent="0.4">
      <c r="D277" s="87">
        <v>36526</v>
      </c>
      <c r="E277" s="87">
        <v>45747</v>
      </c>
      <c r="F277" s="86" t="s">
        <v>116</v>
      </c>
      <c r="G277" s="88">
        <v>100</v>
      </c>
      <c r="H277" s="86" t="s">
        <v>31</v>
      </c>
      <c r="I277" s="88">
        <v>118</v>
      </c>
      <c r="J277" s="89">
        <f>표1[[#This Row],[수량]]*표1[[#This Row],[단가]]</f>
        <v>11800</v>
      </c>
      <c r="K277" s="86" t="s">
        <v>427</v>
      </c>
      <c r="L277" s="90"/>
      <c r="O277" s="127"/>
      <c r="P277" s="128"/>
      <c r="Q277" s="126"/>
      <c r="R277" s="129"/>
    </row>
    <row r="278" spans="4:18" outlineLevel="3" x14ac:dyDescent="0.4">
      <c r="D278" s="87">
        <v>36526</v>
      </c>
      <c r="E278" s="87">
        <v>45747</v>
      </c>
      <c r="F278" s="86" t="s">
        <v>117</v>
      </c>
      <c r="G278" s="88">
        <v>1</v>
      </c>
      <c r="H278" s="86" t="s">
        <v>31</v>
      </c>
      <c r="I278" s="88">
        <v>20761</v>
      </c>
      <c r="J278" s="89">
        <f>표1[[#This Row],[수량]]*표1[[#This Row],[단가]]</f>
        <v>20761</v>
      </c>
      <c r="K278" s="86" t="s">
        <v>427</v>
      </c>
      <c r="L278" s="90"/>
      <c r="O278" s="127"/>
      <c r="P278" s="128"/>
      <c r="Q278" s="126"/>
      <c r="R278" s="129"/>
    </row>
    <row r="279" spans="4:18" outlineLevel="3" x14ac:dyDescent="0.4">
      <c r="D279" s="23"/>
      <c r="E279" s="23"/>
      <c r="F279" s="26"/>
      <c r="G279" s="33"/>
      <c r="H279" s="26"/>
      <c r="I279" s="33"/>
      <c r="J279" s="37"/>
      <c r="K279" s="26"/>
      <c r="L279" s="5"/>
      <c r="O279" s="127"/>
      <c r="P279" s="128"/>
      <c r="Q279" s="126"/>
      <c r="R279" s="129"/>
    </row>
    <row r="280" spans="4:18" outlineLevel="3" x14ac:dyDescent="0.4">
      <c r="D280" s="87">
        <v>36526</v>
      </c>
      <c r="E280" s="87">
        <v>45748</v>
      </c>
      <c r="F280" s="86" t="s">
        <v>114</v>
      </c>
      <c r="G280" s="88">
        <v>1</v>
      </c>
      <c r="H280" s="86" t="s">
        <v>31</v>
      </c>
      <c r="I280" s="88">
        <v>46630</v>
      </c>
      <c r="J280" s="89">
        <f>표1[[#This Row],[수량]]*표1[[#This Row],[단가]]</f>
        <v>46630</v>
      </c>
      <c r="K280" s="86" t="s">
        <v>427</v>
      </c>
      <c r="L280" s="90"/>
      <c r="O280" s="127"/>
      <c r="P280" s="128"/>
      <c r="Q280" s="126"/>
      <c r="R280" s="129"/>
    </row>
    <row r="281" spans="4:18" outlineLevel="3" x14ac:dyDescent="0.4">
      <c r="D281" s="87">
        <v>36526</v>
      </c>
      <c r="E281" s="87">
        <v>45748</v>
      </c>
      <c r="F281" s="86" t="s">
        <v>118</v>
      </c>
      <c r="G281" s="88">
        <v>1</v>
      </c>
      <c r="H281" s="86" t="s">
        <v>31</v>
      </c>
      <c r="I281" s="88">
        <v>46684</v>
      </c>
      <c r="J281" s="89">
        <f>표1[[#This Row],[수량]]*표1[[#This Row],[단가]]</f>
        <v>46684</v>
      </c>
      <c r="K281" s="86" t="s">
        <v>427</v>
      </c>
      <c r="L281" s="90"/>
      <c r="O281" s="127"/>
      <c r="P281" s="128"/>
      <c r="Q281" s="126"/>
      <c r="R281" s="129"/>
    </row>
    <row r="282" spans="4:18" outlineLevel="3" x14ac:dyDescent="0.4">
      <c r="D282" s="87">
        <v>36526</v>
      </c>
      <c r="E282" s="87">
        <v>45748</v>
      </c>
      <c r="F282" s="86" t="s">
        <v>119</v>
      </c>
      <c r="G282" s="88">
        <v>1000</v>
      </c>
      <c r="H282" s="86" t="s">
        <v>31</v>
      </c>
      <c r="I282" s="88">
        <v>141</v>
      </c>
      <c r="J282" s="89">
        <f>표1[[#This Row],[수량]]*표1[[#This Row],[단가]]</f>
        <v>141000</v>
      </c>
      <c r="K282" s="86" t="s">
        <v>427</v>
      </c>
      <c r="L282" s="90"/>
      <c r="O282" s="127"/>
      <c r="P282" s="128"/>
      <c r="Q282" s="126"/>
      <c r="R282" s="129"/>
    </row>
    <row r="283" spans="4:18" outlineLevel="3" x14ac:dyDescent="0.4">
      <c r="D283" s="87">
        <v>36526</v>
      </c>
      <c r="E283" s="87">
        <v>45749</v>
      </c>
      <c r="F283" s="86" t="s">
        <v>120</v>
      </c>
      <c r="G283" s="88">
        <v>300</v>
      </c>
      <c r="H283" s="86" t="s">
        <v>31</v>
      </c>
      <c r="I283" s="88">
        <v>163</v>
      </c>
      <c r="J283" s="89">
        <f>표1[[#This Row],[수량]]*표1[[#This Row],[단가]]</f>
        <v>48900</v>
      </c>
      <c r="K283" s="86" t="s">
        <v>427</v>
      </c>
      <c r="L283" s="90"/>
      <c r="O283" s="127"/>
      <c r="P283" s="128"/>
      <c r="Q283" s="126"/>
      <c r="R283" s="129"/>
    </row>
    <row r="284" spans="4:18" outlineLevel="3" x14ac:dyDescent="0.4">
      <c r="D284" s="87">
        <v>36526</v>
      </c>
      <c r="E284" s="87">
        <v>45749</v>
      </c>
      <c r="F284" s="86" t="s">
        <v>121</v>
      </c>
      <c r="G284" s="88">
        <v>100</v>
      </c>
      <c r="H284" s="86" t="s">
        <v>31</v>
      </c>
      <c r="I284" s="88">
        <v>86</v>
      </c>
      <c r="J284" s="89">
        <f>표1[[#This Row],[수량]]*표1[[#This Row],[단가]]</f>
        <v>8600</v>
      </c>
      <c r="K284" s="86" t="s">
        <v>427</v>
      </c>
      <c r="L284" s="90"/>
      <c r="O284" s="127"/>
      <c r="P284" s="128"/>
      <c r="Q284" s="126"/>
      <c r="R284" s="126"/>
    </row>
    <row r="285" spans="4:18" outlineLevel="3" x14ac:dyDescent="0.4">
      <c r="D285" s="87">
        <v>36526</v>
      </c>
      <c r="E285" s="87">
        <v>45751</v>
      </c>
      <c r="F285" s="86" t="s">
        <v>114</v>
      </c>
      <c r="G285" s="88">
        <v>1</v>
      </c>
      <c r="H285" s="86" t="s">
        <v>31</v>
      </c>
      <c r="I285" s="88">
        <v>54721</v>
      </c>
      <c r="J285" s="89">
        <f>표1[[#This Row],[수량]]*표1[[#This Row],[단가]]</f>
        <v>54721</v>
      </c>
      <c r="K285" s="86" t="s">
        <v>427</v>
      </c>
      <c r="L285" s="90"/>
    </row>
    <row r="286" spans="4:18" outlineLevel="3" x14ac:dyDescent="0.4">
      <c r="D286" s="87">
        <v>36526</v>
      </c>
      <c r="E286" s="87">
        <v>45751</v>
      </c>
      <c r="F286" s="86" t="s">
        <v>118</v>
      </c>
      <c r="G286" s="88">
        <v>2</v>
      </c>
      <c r="H286" s="86" t="s">
        <v>31</v>
      </c>
      <c r="I286" s="88">
        <v>58283</v>
      </c>
      <c r="J286" s="89">
        <f>표1[[#This Row],[수량]]*표1[[#This Row],[단가]]</f>
        <v>116566</v>
      </c>
      <c r="K286" s="86" t="s">
        <v>427</v>
      </c>
      <c r="L286" s="90"/>
    </row>
    <row r="287" spans="4:18" outlineLevel="3" x14ac:dyDescent="0.4">
      <c r="D287" s="87">
        <v>36526</v>
      </c>
      <c r="E287" s="87">
        <v>45754</v>
      </c>
      <c r="F287" s="86" t="s">
        <v>122</v>
      </c>
      <c r="G287" s="88">
        <v>1</v>
      </c>
      <c r="H287" s="86" t="s">
        <v>31</v>
      </c>
      <c r="I287" s="88">
        <v>22206</v>
      </c>
      <c r="J287" s="89">
        <f>표1[[#This Row],[수량]]*표1[[#This Row],[단가]]</f>
        <v>22206</v>
      </c>
      <c r="K287" s="86" t="s">
        <v>427</v>
      </c>
      <c r="L287" s="90"/>
    </row>
    <row r="288" spans="4:18" outlineLevel="3" x14ac:dyDescent="0.4">
      <c r="D288" s="87">
        <v>36526</v>
      </c>
      <c r="E288" s="87">
        <v>45754</v>
      </c>
      <c r="F288" s="86" t="s">
        <v>122</v>
      </c>
      <c r="G288" s="88">
        <v>1</v>
      </c>
      <c r="H288" s="86" t="s">
        <v>31</v>
      </c>
      <c r="I288" s="88">
        <v>23036</v>
      </c>
      <c r="J288" s="89">
        <f>표1[[#This Row],[수량]]*표1[[#This Row],[단가]]</f>
        <v>23036</v>
      </c>
      <c r="K288" s="86" t="s">
        <v>427</v>
      </c>
      <c r="L288" s="90"/>
    </row>
    <row r="289" spans="4:12" outlineLevel="3" x14ac:dyDescent="0.4">
      <c r="D289" s="87">
        <v>36526</v>
      </c>
      <c r="E289" s="87">
        <v>45754</v>
      </c>
      <c r="F289" s="86" t="s">
        <v>123</v>
      </c>
      <c r="G289" s="88">
        <v>1</v>
      </c>
      <c r="H289" s="86" t="s">
        <v>124</v>
      </c>
      <c r="I289" s="88">
        <v>40660</v>
      </c>
      <c r="J289" s="89">
        <f>표1[[#This Row],[수량]]*표1[[#This Row],[단가]]</f>
        <v>40660</v>
      </c>
      <c r="K289" s="86" t="s">
        <v>427</v>
      </c>
      <c r="L289" s="90"/>
    </row>
    <row r="290" spans="4:12" outlineLevel="3" x14ac:dyDescent="0.4">
      <c r="D290" s="87">
        <v>36526</v>
      </c>
      <c r="E290" s="87">
        <v>45756</v>
      </c>
      <c r="F290" s="86" t="s">
        <v>114</v>
      </c>
      <c r="G290" s="88">
        <v>1</v>
      </c>
      <c r="H290" s="86" t="s">
        <v>31</v>
      </c>
      <c r="I290" s="88">
        <v>43888</v>
      </c>
      <c r="J290" s="89">
        <f>표1[[#This Row],[수량]]*표1[[#This Row],[단가]]</f>
        <v>43888</v>
      </c>
      <c r="K290" s="86" t="s">
        <v>427</v>
      </c>
      <c r="L290" s="90"/>
    </row>
    <row r="291" spans="4:12" outlineLevel="3" x14ac:dyDescent="0.4">
      <c r="D291" s="87">
        <v>36526</v>
      </c>
      <c r="E291" s="87">
        <v>45756</v>
      </c>
      <c r="F291" s="86" t="s">
        <v>118</v>
      </c>
      <c r="G291" s="88">
        <v>1</v>
      </c>
      <c r="H291" s="86" t="s">
        <v>31</v>
      </c>
      <c r="I291" s="88">
        <v>51067</v>
      </c>
      <c r="J291" s="89">
        <f>표1[[#This Row],[수량]]*표1[[#This Row],[단가]]</f>
        <v>51067</v>
      </c>
      <c r="K291" s="86" t="s">
        <v>427</v>
      </c>
      <c r="L291" s="90"/>
    </row>
    <row r="292" spans="4:12" outlineLevel="3" x14ac:dyDescent="0.4">
      <c r="D292" s="87">
        <v>36526</v>
      </c>
      <c r="E292" s="87">
        <v>45775</v>
      </c>
      <c r="F292" s="86" t="s">
        <v>125</v>
      </c>
      <c r="G292" s="88">
        <v>1500</v>
      </c>
      <c r="H292" s="86" t="s">
        <v>31</v>
      </c>
      <c r="I292" s="88">
        <v>23</v>
      </c>
      <c r="J292" s="89">
        <f>표1[[#This Row],[수량]]*표1[[#This Row],[단가]]</f>
        <v>34500</v>
      </c>
      <c r="K292" s="86" t="s">
        <v>427</v>
      </c>
      <c r="L292" s="90"/>
    </row>
    <row r="293" spans="4:12" outlineLevel="3" x14ac:dyDescent="0.4">
      <c r="D293" s="87">
        <v>36526</v>
      </c>
      <c r="E293" s="87">
        <v>45777</v>
      </c>
      <c r="F293" s="86" t="s">
        <v>126</v>
      </c>
      <c r="G293" s="88">
        <v>400</v>
      </c>
      <c r="H293" s="86" t="s">
        <v>31</v>
      </c>
      <c r="I293" s="88">
        <v>489</v>
      </c>
      <c r="J293" s="89">
        <f>표1[[#This Row],[수량]]*표1[[#This Row],[단가]]</f>
        <v>195600</v>
      </c>
      <c r="K293" s="86" t="s">
        <v>427</v>
      </c>
      <c r="L293" s="90"/>
    </row>
    <row r="294" spans="4:12" outlineLevel="3" x14ac:dyDescent="0.4">
      <c r="D294" s="87">
        <v>36526</v>
      </c>
      <c r="E294" s="87">
        <v>45777</v>
      </c>
      <c r="F294" s="91" t="s">
        <v>127</v>
      </c>
      <c r="G294" s="88">
        <v>50</v>
      </c>
      <c r="H294" s="86" t="s">
        <v>31</v>
      </c>
      <c r="I294" s="88">
        <v>578</v>
      </c>
      <c r="J294" s="89">
        <f>표1[[#This Row],[수량]]*표1[[#This Row],[단가]]</f>
        <v>28900</v>
      </c>
      <c r="K294" s="86" t="s">
        <v>427</v>
      </c>
      <c r="L294" s="90"/>
    </row>
    <row r="295" spans="4:12" outlineLevel="1" x14ac:dyDescent="0.4">
      <c r="D295" s="23"/>
      <c r="E295" s="23"/>
      <c r="F295" s="26"/>
      <c r="G295" s="33"/>
      <c r="H295" s="26"/>
      <c r="I295" s="33"/>
      <c r="J295" s="37"/>
      <c r="K295" s="26"/>
      <c r="L295" s="5"/>
    </row>
    <row r="296" spans="4:12" outlineLevel="3" x14ac:dyDescent="0.4">
      <c r="D296" s="87">
        <v>36526</v>
      </c>
      <c r="E296" s="87">
        <v>45793</v>
      </c>
      <c r="F296" s="86" t="s">
        <v>114</v>
      </c>
      <c r="G296" s="88">
        <v>2</v>
      </c>
      <c r="H296" s="86" t="s">
        <v>31</v>
      </c>
      <c r="I296" s="88">
        <v>55903</v>
      </c>
      <c r="J296" s="89">
        <f>표1[[#This Row],[수량]]*표1[[#This Row],[단가]]</f>
        <v>111806</v>
      </c>
      <c r="K296" s="86" t="s">
        <v>427</v>
      </c>
      <c r="L296" s="90"/>
    </row>
    <row r="297" spans="4:12" outlineLevel="3" x14ac:dyDescent="0.4">
      <c r="D297" s="87">
        <v>36526</v>
      </c>
      <c r="E297" s="87">
        <v>45793</v>
      </c>
      <c r="F297" s="86" t="s">
        <v>359</v>
      </c>
      <c r="G297" s="88">
        <v>40</v>
      </c>
      <c r="H297" s="86" t="s">
        <v>31</v>
      </c>
      <c r="I297" s="88">
        <v>3230</v>
      </c>
      <c r="J297" s="89">
        <f>표1[[#This Row],[수량]]*표1[[#This Row],[단가]]</f>
        <v>129200</v>
      </c>
      <c r="K297" s="86" t="s">
        <v>427</v>
      </c>
      <c r="L297" s="90"/>
    </row>
    <row r="298" spans="4:12" outlineLevel="3" x14ac:dyDescent="0.4">
      <c r="D298" s="87">
        <v>36526</v>
      </c>
      <c r="E298" s="87">
        <v>45805</v>
      </c>
      <c r="F298" s="86" t="s">
        <v>360</v>
      </c>
      <c r="G298" s="88">
        <v>2</v>
      </c>
      <c r="H298" s="86" t="s">
        <v>31</v>
      </c>
      <c r="I298" s="88">
        <v>5177</v>
      </c>
      <c r="J298" s="89">
        <f>표1[[#This Row],[수량]]*표1[[#This Row],[단가]]</f>
        <v>10354</v>
      </c>
      <c r="K298" s="86" t="s">
        <v>427</v>
      </c>
      <c r="L298" s="90"/>
    </row>
    <row r="299" spans="4:12" outlineLevel="3" x14ac:dyDescent="0.4">
      <c r="D299" s="87">
        <v>36526</v>
      </c>
      <c r="E299" s="87">
        <v>45805</v>
      </c>
      <c r="F299" s="86" t="s">
        <v>361</v>
      </c>
      <c r="G299" s="88">
        <v>2</v>
      </c>
      <c r="H299" s="86" t="s">
        <v>31</v>
      </c>
      <c r="I299" s="88">
        <v>8500</v>
      </c>
      <c r="J299" s="89">
        <f>표1[[#This Row],[수량]]*표1[[#This Row],[단가]]</f>
        <v>17000</v>
      </c>
      <c r="K299" s="86" t="s">
        <v>427</v>
      </c>
      <c r="L299" s="90"/>
    </row>
    <row r="300" spans="4:12" outlineLevel="3" x14ac:dyDescent="0.4">
      <c r="D300" s="87">
        <v>36526</v>
      </c>
      <c r="E300" s="87">
        <v>45805</v>
      </c>
      <c r="F300" s="86" t="s">
        <v>362</v>
      </c>
      <c r="G300" s="88">
        <v>2</v>
      </c>
      <c r="H300" s="86" t="s">
        <v>31</v>
      </c>
      <c r="I300" s="88">
        <v>8401</v>
      </c>
      <c r="J300" s="89">
        <f>표1[[#This Row],[수량]]*표1[[#This Row],[단가]]</f>
        <v>16802</v>
      </c>
      <c r="K300" s="86" t="s">
        <v>427</v>
      </c>
      <c r="L300" s="90"/>
    </row>
    <row r="301" spans="4:12" outlineLevel="3" x14ac:dyDescent="0.4">
      <c r="D301" s="87">
        <v>36526</v>
      </c>
      <c r="E301" s="87">
        <v>45805</v>
      </c>
      <c r="F301" s="86" t="s">
        <v>363</v>
      </c>
      <c r="G301" s="88">
        <v>2</v>
      </c>
      <c r="H301" s="86" t="s">
        <v>31</v>
      </c>
      <c r="I301" s="88">
        <v>5602</v>
      </c>
      <c r="J301" s="89">
        <f>표1[[#This Row],[수량]]*표1[[#This Row],[단가]]</f>
        <v>11204</v>
      </c>
      <c r="K301" s="86" t="s">
        <v>427</v>
      </c>
      <c r="L301" s="90"/>
    </row>
    <row r="302" spans="4:12" outlineLevel="3" x14ac:dyDescent="0.4">
      <c r="D302" s="23"/>
      <c r="E302" s="23"/>
      <c r="F302" s="26"/>
      <c r="G302" s="33"/>
      <c r="H302" s="26"/>
      <c r="I302" s="33"/>
      <c r="J302" s="37"/>
      <c r="K302" s="26"/>
      <c r="L302" s="5"/>
    </row>
    <row r="303" spans="4:12" outlineLevel="3" x14ac:dyDescent="0.4">
      <c r="D303" s="23"/>
      <c r="E303" s="23"/>
      <c r="F303" s="26"/>
      <c r="G303" s="33"/>
      <c r="H303" s="26"/>
      <c r="I303" s="33"/>
      <c r="J303" s="37"/>
      <c r="K303" s="26"/>
      <c r="L303" s="5"/>
    </row>
    <row r="304" spans="4:12" outlineLevel="3" x14ac:dyDescent="0.4">
      <c r="D304" s="23"/>
      <c r="E304" s="23"/>
      <c r="F304" s="26"/>
      <c r="G304" s="33"/>
      <c r="H304" s="26"/>
      <c r="I304" s="33"/>
      <c r="J304" s="37"/>
      <c r="K304" s="26"/>
      <c r="L304" s="5"/>
    </row>
    <row r="305" spans="2:12" outlineLevel="3" x14ac:dyDescent="0.4">
      <c r="D305" s="23"/>
      <c r="E305" s="23"/>
      <c r="F305" s="26"/>
      <c r="G305" s="33"/>
      <c r="H305" s="26"/>
      <c r="I305" s="33"/>
      <c r="J305" s="37"/>
      <c r="K305" s="26"/>
      <c r="L305" s="5"/>
    </row>
    <row r="306" spans="2:12" outlineLevel="3" x14ac:dyDescent="0.4">
      <c r="D306" s="23"/>
      <c r="E306" s="23"/>
      <c r="F306" s="26"/>
      <c r="G306" s="33"/>
      <c r="H306" s="26"/>
      <c r="I306" s="33"/>
      <c r="J306" s="37"/>
      <c r="K306" s="26"/>
      <c r="L306" s="5"/>
    </row>
    <row r="307" spans="2:12" outlineLevel="3" x14ac:dyDescent="0.4">
      <c r="D307" s="23"/>
      <c r="E307" s="23"/>
      <c r="F307" s="26"/>
      <c r="G307" s="33"/>
      <c r="H307" s="26"/>
      <c r="I307" s="33"/>
      <c r="J307" s="37"/>
      <c r="K307" s="26"/>
      <c r="L307" s="5"/>
    </row>
    <row r="308" spans="2:12" outlineLevel="3" x14ac:dyDescent="0.4">
      <c r="D308" s="23"/>
      <c r="E308" s="23"/>
      <c r="F308" s="26"/>
      <c r="G308" s="33"/>
      <c r="H308" s="26"/>
      <c r="I308" s="33"/>
      <c r="J308" s="37"/>
      <c r="K308" s="26"/>
      <c r="L308" s="5"/>
    </row>
    <row r="309" spans="2:12" outlineLevel="3" x14ac:dyDescent="0.4">
      <c r="D309" s="23"/>
      <c r="E309" s="23"/>
      <c r="F309" s="26"/>
      <c r="G309" s="33"/>
      <c r="H309" s="26"/>
      <c r="I309" s="33"/>
      <c r="J309" s="37"/>
      <c r="K309" s="26"/>
      <c r="L309" s="5"/>
    </row>
    <row r="310" spans="2:12" outlineLevel="3" x14ac:dyDescent="0.4">
      <c r="D310" s="23"/>
      <c r="E310" s="23"/>
      <c r="F310" s="26"/>
      <c r="G310" s="33"/>
      <c r="H310" s="26"/>
      <c r="I310" s="33"/>
      <c r="J310" s="37"/>
      <c r="K310" s="26"/>
      <c r="L310" s="5"/>
    </row>
    <row r="311" spans="2:12" outlineLevel="3" x14ac:dyDescent="0.4">
      <c r="D311" s="23"/>
      <c r="E311" s="23"/>
      <c r="F311" s="26"/>
      <c r="G311" s="33"/>
      <c r="H311" s="26"/>
      <c r="I311" s="33"/>
      <c r="J311" s="37"/>
      <c r="K311" s="26"/>
      <c r="L311" s="5"/>
    </row>
    <row r="312" spans="2:12" outlineLevel="3" x14ac:dyDescent="0.4">
      <c r="D312" s="23"/>
      <c r="E312" s="23"/>
      <c r="F312" s="26"/>
      <c r="G312" s="33"/>
      <c r="H312" s="26"/>
      <c r="I312" s="33"/>
      <c r="J312" s="37"/>
      <c r="K312" s="26"/>
      <c r="L312" s="5"/>
    </row>
    <row r="313" spans="2:12" outlineLevel="3" x14ac:dyDescent="0.4">
      <c r="D313" s="23"/>
      <c r="E313" s="23"/>
      <c r="F313" s="26"/>
      <c r="G313" s="33"/>
      <c r="H313" s="26"/>
      <c r="I313" s="33"/>
      <c r="J313" s="37"/>
      <c r="K313" s="26"/>
      <c r="L313" s="5"/>
    </row>
    <row r="314" spans="2:12" outlineLevel="3" x14ac:dyDescent="0.4">
      <c r="D314" s="23"/>
      <c r="E314" s="23"/>
      <c r="F314" s="26"/>
      <c r="G314" s="33"/>
      <c r="H314" s="26"/>
      <c r="I314" s="33"/>
      <c r="J314" s="37"/>
      <c r="K314" s="26"/>
      <c r="L314" s="5"/>
    </row>
    <row r="315" spans="2:12" outlineLevel="3" x14ac:dyDescent="0.4">
      <c r="D315" s="23"/>
      <c r="E315" s="23"/>
      <c r="F315" s="26"/>
      <c r="G315" s="33"/>
      <c r="H315" s="26"/>
      <c r="I315" s="33"/>
      <c r="J315" s="37"/>
      <c r="K315" s="26"/>
      <c r="L315" s="5"/>
    </row>
    <row r="316" spans="2:12" outlineLevel="3" x14ac:dyDescent="0.4">
      <c r="D316" s="23"/>
      <c r="E316" s="23"/>
      <c r="F316" s="26"/>
      <c r="G316" s="33"/>
      <c r="H316" s="26"/>
      <c r="I316" s="33"/>
      <c r="J316" s="37"/>
      <c r="K316" s="26"/>
      <c r="L316" s="5"/>
    </row>
    <row r="317" spans="2:12" outlineLevel="3" x14ac:dyDescent="0.4">
      <c r="D317" s="23"/>
      <c r="E317" s="23"/>
      <c r="F317" s="26"/>
      <c r="G317" s="33"/>
      <c r="H317" s="26"/>
      <c r="I317" s="33"/>
      <c r="J317" s="37"/>
      <c r="K317" s="26"/>
      <c r="L317" s="5"/>
    </row>
    <row r="318" spans="2:12" outlineLevel="3" x14ac:dyDescent="0.4">
      <c r="D318" s="23"/>
      <c r="E318" s="23"/>
      <c r="F318" s="26"/>
      <c r="G318" s="33"/>
      <c r="H318" s="26"/>
      <c r="I318" s="33"/>
      <c r="J318" s="37"/>
      <c r="K318" s="26"/>
      <c r="L318" s="5"/>
    </row>
    <row r="319" spans="2:12" outlineLevel="3" x14ac:dyDescent="0.4">
      <c r="B319" s="18" t="s">
        <v>128</v>
      </c>
      <c r="C319" s="18"/>
      <c r="D319" s="24"/>
      <c r="E319" s="24"/>
      <c r="F319" s="29"/>
      <c r="G319" s="34">
        <f>SUM(G246:G318)</f>
        <v>11659</v>
      </c>
      <c r="H319" s="29"/>
      <c r="I319" s="34"/>
      <c r="J319" s="41">
        <f>SUM(J246:J318)</f>
        <v>3650079</v>
      </c>
      <c r="K319" s="29"/>
      <c r="L319" s="18"/>
    </row>
    <row r="320" spans="2:12" outlineLevel="3" x14ac:dyDescent="0.4">
      <c r="B320" s="6" t="s">
        <v>129</v>
      </c>
      <c r="C320" s="6"/>
      <c r="D320" s="47"/>
      <c r="E320" s="47"/>
      <c r="F320" s="49"/>
      <c r="G320" s="51"/>
      <c r="H320" s="49"/>
      <c r="I320" s="51"/>
      <c r="J320" s="53"/>
      <c r="K320" s="49"/>
      <c r="L320" s="6"/>
    </row>
    <row r="321" spans="4:18" outlineLevel="3" x14ac:dyDescent="0.4">
      <c r="D321" s="23">
        <v>45709</v>
      </c>
      <c r="E321" s="23">
        <v>45712</v>
      </c>
      <c r="F321" s="26" t="s">
        <v>130</v>
      </c>
      <c r="G321" s="33">
        <v>1</v>
      </c>
      <c r="H321" s="26" t="s">
        <v>66</v>
      </c>
      <c r="I321" s="33">
        <v>11895</v>
      </c>
      <c r="J321" s="37">
        <f>I321*G321</f>
        <v>11895</v>
      </c>
      <c r="K321" s="26" t="s">
        <v>415</v>
      </c>
      <c r="L321" s="5"/>
      <c r="O321" s="75" t="s">
        <v>415</v>
      </c>
      <c r="P321" s="76">
        <v>45703</v>
      </c>
      <c r="Q321" s="77">
        <f>SUMIFS($J:$J, $K:$K, O321, $E:$E, "&gt;="&amp;DATE(YEAR(P321), MONTH(P321), 1), $E:$E, "&lt;="&amp;EOMONTH(P321, 0))</f>
        <v>112422</v>
      </c>
      <c r="R321" s="101">
        <v>102000</v>
      </c>
    </row>
    <row r="322" spans="4:18" outlineLevel="3" x14ac:dyDescent="0.4">
      <c r="D322" s="23">
        <v>45709</v>
      </c>
      <c r="E322" s="23">
        <v>45712</v>
      </c>
      <c r="F322" s="26" t="s">
        <v>131</v>
      </c>
      <c r="G322" s="33">
        <v>200</v>
      </c>
      <c r="H322" s="26" t="s">
        <v>66</v>
      </c>
      <c r="I322" s="33">
        <v>48</v>
      </c>
      <c r="J322" s="37">
        <f t="shared" ref="J322:J324" si="9">I322*G322</f>
        <v>9600</v>
      </c>
      <c r="K322" s="26" t="s">
        <v>415</v>
      </c>
      <c r="L322" s="5"/>
      <c r="O322" s="75" t="s">
        <v>415</v>
      </c>
      <c r="P322" s="76">
        <v>45731</v>
      </c>
      <c r="Q322" s="77">
        <f>SUMIFS($J:$J, $K:$K, O322, $E:$E, "&gt;="&amp;DATE(YEAR(P322), MONTH(P322), 1), $E:$E, "&lt;="&amp;EOMONTH(P322, 0))</f>
        <v>0</v>
      </c>
      <c r="R322" s="101">
        <v>0</v>
      </c>
    </row>
    <row r="323" spans="4:18" outlineLevel="3" x14ac:dyDescent="0.4">
      <c r="D323" s="23">
        <v>45709</v>
      </c>
      <c r="E323" s="23">
        <v>45712</v>
      </c>
      <c r="F323" s="26" t="s">
        <v>132</v>
      </c>
      <c r="G323" s="33">
        <v>1</v>
      </c>
      <c r="H323" s="26" t="s">
        <v>66</v>
      </c>
      <c r="I323" s="33">
        <v>80727</v>
      </c>
      <c r="J323" s="37">
        <f t="shared" si="9"/>
        <v>80727</v>
      </c>
      <c r="K323" s="26" t="s">
        <v>415</v>
      </c>
      <c r="L323" s="5"/>
      <c r="O323" s="75" t="s">
        <v>415</v>
      </c>
      <c r="P323" s="76">
        <v>45762</v>
      </c>
      <c r="Q323" s="77">
        <f>SUMIFS($J:$J, $K:$K, O323, $E:$E, "&gt;="&amp;DATE(YEAR(P323), MONTH(P323), 1), $E:$E, "&lt;="&amp;EOMONTH(P323, 0))</f>
        <v>0</v>
      </c>
      <c r="R323" s="101">
        <v>0</v>
      </c>
    </row>
    <row r="324" spans="4:18" outlineLevel="3" x14ac:dyDescent="0.4">
      <c r="D324" s="23">
        <v>45709</v>
      </c>
      <c r="E324" s="23">
        <v>45712</v>
      </c>
      <c r="F324" s="26" t="s">
        <v>133</v>
      </c>
      <c r="G324" s="33">
        <v>100</v>
      </c>
      <c r="H324" s="26" t="s">
        <v>66</v>
      </c>
      <c r="I324" s="33">
        <v>102</v>
      </c>
      <c r="J324" s="37">
        <f t="shared" si="9"/>
        <v>10200</v>
      </c>
      <c r="K324" s="26" t="s">
        <v>415</v>
      </c>
      <c r="L324" s="5"/>
      <c r="O324" s="75" t="s">
        <v>415</v>
      </c>
      <c r="P324" s="76">
        <v>45792</v>
      </c>
      <c r="Q324" s="77">
        <f>SUMIFS($J:$J, $K:$K, O324, $E:$E, "&gt;="&amp;DATE(YEAR(P324), MONTH(P324), 1), $E:$E, "&lt;="&amp;EOMONTH(P324, 0))</f>
        <v>0</v>
      </c>
      <c r="R324" s="101"/>
    </row>
    <row r="325" spans="4:18" outlineLevel="3" x14ac:dyDescent="0.4">
      <c r="D325" s="23"/>
      <c r="E325" s="23"/>
      <c r="F325" s="26"/>
      <c r="G325" s="33"/>
      <c r="H325" s="26"/>
      <c r="I325" s="33"/>
      <c r="J325" s="37"/>
      <c r="K325" s="26"/>
      <c r="L325" s="5"/>
      <c r="O325" s="75"/>
      <c r="P325" s="76"/>
      <c r="Q325" s="77"/>
      <c r="R325" s="101"/>
    </row>
    <row r="326" spans="4:18" outlineLevel="3" x14ac:dyDescent="0.4">
      <c r="D326" s="23"/>
      <c r="E326" s="23"/>
      <c r="F326" s="26"/>
      <c r="G326" s="33"/>
      <c r="H326" s="26"/>
      <c r="I326" s="33"/>
      <c r="J326" s="37"/>
      <c r="K326" s="26"/>
      <c r="L326" s="5"/>
      <c r="O326" s="79" t="s">
        <v>415</v>
      </c>
      <c r="P326" s="80"/>
      <c r="Q326" s="81">
        <f>SUM(Q321:Q325)</f>
        <v>112422</v>
      </c>
      <c r="R326" s="81">
        <f>SUM(R321:R325)</f>
        <v>102000</v>
      </c>
    </row>
    <row r="327" spans="4:18" outlineLevel="3" x14ac:dyDescent="0.4">
      <c r="D327" s="23"/>
      <c r="E327" s="23"/>
      <c r="F327" s="26"/>
      <c r="G327" s="33"/>
      <c r="H327" s="26"/>
      <c r="I327" s="33"/>
      <c r="J327" s="37"/>
      <c r="K327" s="26"/>
      <c r="L327" s="5"/>
    </row>
    <row r="328" spans="4:18" outlineLevel="3" x14ac:dyDescent="0.4">
      <c r="D328" s="23">
        <v>45707</v>
      </c>
      <c r="E328" s="23">
        <v>45709</v>
      </c>
      <c r="F328" s="26" t="s">
        <v>134</v>
      </c>
      <c r="G328" s="33">
        <v>34</v>
      </c>
      <c r="H328" s="26" t="s">
        <v>66</v>
      </c>
      <c r="I328" s="33">
        <v>26353</v>
      </c>
      <c r="J328" s="37">
        <f>I328*G328</f>
        <v>896002</v>
      </c>
      <c r="K328" s="26" t="s">
        <v>426</v>
      </c>
      <c r="L328" s="5" t="s">
        <v>112</v>
      </c>
    </row>
    <row r="329" spans="4:18" outlineLevel="3" x14ac:dyDescent="0.4">
      <c r="D329" s="23">
        <v>45707</v>
      </c>
      <c r="E329" s="23">
        <v>45729</v>
      </c>
      <c r="F329" s="26" t="s">
        <v>134</v>
      </c>
      <c r="G329" s="33">
        <v>8</v>
      </c>
      <c r="H329" s="26" t="s">
        <v>66</v>
      </c>
      <c r="I329" s="33">
        <v>23969</v>
      </c>
      <c r="J329" s="74">
        <f>I329*G329</f>
        <v>191752</v>
      </c>
      <c r="K329" s="26" t="s">
        <v>426</v>
      </c>
      <c r="L329" s="5"/>
    </row>
    <row r="330" spans="4:18" outlineLevel="1" x14ac:dyDescent="0.4">
      <c r="D330" s="23"/>
      <c r="E330" s="23"/>
      <c r="F330" s="26" t="s">
        <v>134</v>
      </c>
      <c r="G330" s="33">
        <v>30</v>
      </c>
      <c r="H330" s="26"/>
      <c r="I330" s="33"/>
      <c r="J330" s="37"/>
      <c r="K330" s="26" t="s">
        <v>426</v>
      </c>
      <c r="L330" s="5" t="s">
        <v>135</v>
      </c>
      <c r="O330" s="63" t="s">
        <v>426</v>
      </c>
      <c r="P330" s="64">
        <v>45641</v>
      </c>
      <c r="Q330" s="65">
        <f t="shared" ref="Q330:Q335" si="10">SUMIFS($J:$J, $K:$K, O330, $E:$E, "&gt;="&amp;DATE(YEAR(P330), MONTH(P330), 1), $E:$E, "&lt;="&amp;EOMONTH(P330, 0))</f>
        <v>0</v>
      </c>
      <c r="R330" s="66">
        <v>0</v>
      </c>
    </row>
    <row r="331" spans="4:18" x14ac:dyDescent="0.4">
      <c r="D331" s="23">
        <v>45707</v>
      </c>
      <c r="E331" s="23">
        <v>45726</v>
      </c>
      <c r="F331" s="26" t="s">
        <v>136</v>
      </c>
      <c r="G331" s="33">
        <v>4</v>
      </c>
      <c r="H331" s="26" t="s">
        <v>66</v>
      </c>
      <c r="I331" s="33">
        <v>24777</v>
      </c>
      <c r="J331" s="74">
        <f>I331*G331</f>
        <v>99108</v>
      </c>
      <c r="K331" s="26" t="s">
        <v>426</v>
      </c>
      <c r="L331" s="5"/>
      <c r="O331" s="63" t="s">
        <v>426</v>
      </c>
      <c r="P331" s="64">
        <v>45672</v>
      </c>
      <c r="Q331" s="65">
        <f t="shared" si="10"/>
        <v>0</v>
      </c>
      <c r="R331" s="66">
        <v>0</v>
      </c>
    </row>
    <row r="332" spans="4:18" outlineLevel="1" x14ac:dyDescent="0.4">
      <c r="D332" s="23">
        <v>45721</v>
      </c>
      <c r="E332" s="23">
        <v>45726</v>
      </c>
      <c r="F332" s="26" t="s">
        <v>137</v>
      </c>
      <c r="G332" s="33">
        <v>3</v>
      </c>
      <c r="H332" s="26" t="s">
        <v>66</v>
      </c>
      <c r="I332" s="33">
        <v>24639</v>
      </c>
      <c r="J332" s="74">
        <f t="shared" ref="J332:J339" si="11">I332*G332</f>
        <v>73917</v>
      </c>
      <c r="K332" s="26" t="s">
        <v>426</v>
      </c>
      <c r="L332" s="5" t="s">
        <v>50</v>
      </c>
      <c r="O332" s="63" t="s">
        <v>426</v>
      </c>
      <c r="P332" s="64">
        <v>45703</v>
      </c>
      <c r="Q332" s="65">
        <f t="shared" si="10"/>
        <v>966002</v>
      </c>
      <c r="R332" s="66">
        <v>1056000</v>
      </c>
    </row>
    <row r="333" spans="4:18" outlineLevel="2" x14ac:dyDescent="0.4">
      <c r="D333" s="23">
        <v>45721</v>
      </c>
      <c r="E333" s="23">
        <v>45726</v>
      </c>
      <c r="F333" s="26" t="s">
        <v>138</v>
      </c>
      <c r="G333" s="33">
        <v>2</v>
      </c>
      <c r="H333" s="26" t="s">
        <v>66</v>
      </c>
      <c r="I333" s="33">
        <v>28589</v>
      </c>
      <c r="J333" s="74">
        <f t="shared" si="11"/>
        <v>57178</v>
      </c>
      <c r="K333" s="26" t="s">
        <v>426</v>
      </c>
      <c r="L333" s="5"/>
      <c r="O333" s="63" t="s">
        <v>426</v>
      </c>
      <c r="P333" s="64">
        <v>45731</v>
      </c>
      <c r="Q333" s="65">
        <f t="shared" si="10"/>
        <v>792292</v>
      </c>
      <c r="R333" s="66">
        <v>869000</v>
      </c>
    </row>
    <row r="334" spans="4:18" outlineLevel="2" x14ac:dyDescent="0.4">
      <c r="D334" s="23">
        <v>45721</v>
      </c>
      <c r="E334" s="23">
        <v>45726</v>
      </c>
      <c r="F334" s="26" t="s">
        <v>139</v>
      </c>
      <c r="G334" s="33">
        <v>1</v>
      </c>
      <c r="H334" s="26" t="s">
        <v>66</v>
      </c>
      <c r="I334" s="33">
        <v>24284</v>
      </c>
      <c r="J334" s="74">
        <f t="shared" si="11"/>
        <v>24284</v>
      </c>
      <c r="K334" s="26" t="s">
        <v>426</v>
      </c>
      <c r="L334" s="5"/>
      <c r="O334" s="63" t="s">
        <v>426</v>
      </c>
      <c r="P334" s="64">
        <v>45762</v>
      </c>
      <c r="Q334" s="65">
        <f t="shared" si="10"/>
        <v>0</v>
      </c>
      <c r="R334" s="66">
        <v>0</v>
      </c>
    </row>
    <row r="335" spans="4:18" outlineLevel="2" x14ac:dyDescent="0.4">
      <c r="D335" s="23">
        <v>45721</v>
      </c>
      <c r="E335" s="23">
        <v>45726</v>
      </c>
      <c r="F335" s="26" t="s">
        <v>140</v>
      </c>
      <c r="G335" s="33">
        <v>2</v>
      </c>
      <c r="H335" s="26" t="s">
        <v>66</v>
      </c>
      <c r="I335" s="33">
        <v>32356</v>
      </c>
      <c r="J335" s="74">
        <f t="shared" si="11"/>
        <v>64712</v>
      </c>
      <c r="K335" s="26" t="s">
        <v>426</v>
      </c>
      <c r="L335" s="5"/>
      <c r="O335" s="63" t="s">
        <v>426</v>
      </c>
      <c r="P335" s="64">
        <v>45792</v>
      </c>
      <c r="Q335" s="65">
        <f t="shared" si="10"/>
        <v>0</v>
      </c>
      <c r="R335" s="66"/>
    </row>
    <row r="336" spans="4:18" outlineLevel="2" x14ac:dyDescent="0.4">
      <c r="D336" s="23">
        <v>45721</v>
      </c>
      <c r="E336" s="23">
        <v>45726</v>
      </c>
      <c r="F336" s="26" t="s">
        <v>141</v>
      </c>
      <c r="G336" s="33">
        <v>2</v>
      </c>
      <c r="H336" s="26" t="s">
        <v>66</v>
      </c>
      <c r="I336" s="33">
        <v>24194</v>
      </c>
      <c r="J336" s="74">
        <f t="shared" si="11"/>
        <v>48388</v>
      </c>
      <c r="K336" s="26" t="s">
        <v>426</v>
      </c>
      <c r="L336" s="5"/>
      <c r="O336" s="63"/>
      <c r="P336" s="64"/>
      <c r="Q336" s="65"/>
      <c r="R336" s="66"/>
    </row>
    <row r="337" spans="2:18" outlineLevel="2" x14ac:dyDescent="0.4">
      <c r="D337" s="23">
        <v>45728</v>
      </c>
      <c r="E337" s="23">
        <v>45735</v>
      </c>
      <c r="F337" s="26" t="s">
        <v>142</v>
      </c>
      <c r="G337" s="33">
        <v>3</v>
      </c>
      <c r="H337" s="26" t="s">
        <v>66</v>
      </c>
      <c r="I337" s="33">
        <v>28458</v>
      </c>
      <c r="J337" s="37">
        <f t="shared" si="11"/>
        <v>85374</v>
      </c>
      <c r="K337" s="26" t="s">
        <v>426</v>
      </c>
      <c r="L337" s="5" t="s">
        <v>51</v>
      </c>
      <c r="O337" s="61" t="s">
        <v>426</v>
      </c>
      <c r="P337" s="98"/>
      <c r="Q337" s="62">
        <f>SUM(Q330:Q336)</f>
        <v>1758294</v>
      </c>
      <c r="R337" s="62">
        <f>SUM(R330:R336)</f>
        <v>1925000</v>
      </c>
    </row>
    <row r="338" spans="2:18" outlineLevel="2" x14ac:dyDescent="0.4">
      <c r="D338" s="23">
        <v>45734</v>
      </c>
      <c r="E338" s="23">
        <v>45735</v>
      </c>
      <c r="F338" s="26" t="s">
        <v>143</v>
      </c>
      <c r="G338" s="33">
        <v>1</v>
      </c>
      <c r="H338" s="26" t="s">
        <v>66</v>
      </c>
      <c r="I338" s="33">
        <v>32579</v>
      </c>
      <c r="J338" s="37">
        <f t="shared" si="11"/>
        <v>32579</v>
      </c>
      <c r="K338" s="26" t="s">
        <v>426</v>
      </c>
      <c r="L338" s="5" t="s">
        <v>144</v>
      </c>
    </row>
    <row r="339" spans="2:18" outlineLevel="2" x14ac:dyDescent="0.4">
      <c r="D339" s="23"/>
      <c r="E339" s="23"/>
      <c r="F339" s="26" t="s">
        <v>142</v>
      </c>
      <c r="G339" s="33">
        <v>1</v>
      </c>
      <c r="H339" s="26" t="s">
        <v>66</v>
      </c>
      <c r="I339" s="33"/>
      <c r="J339" s="37">
        <f t="shared" si="11"/>
        <v>0</v>
      </c>
      <c r="K339" s="26" t="s">
        <v>426</v>
      </c>
      <c r="L339" s="5"/>
    </row>
    <row r="340" spans="2:18" outlineLevel="2" x14ac:dyDescent="0.4">
      <c r="D340" s="23"/>
      <c r="E340" s="23"/>
      <c r="F340" s="26"/>
      <c r="G340" s="33"/>
      <c r="H340" s="26"/>
      <c r="I340" s="33"/>
      <c r="J340" s="37"/>
      <c r="K340" s="26"/>
      <c r="L340" s="5"/>
    </row>
    <row r="341" spans="2:18" outlineLevel="2" x14ac:dyDescent="0.4">
      <c r="D341" s="23"/>
      <c r="E341" s="23"/>
      <c r="F341" s="26"/>
      <c r="G341" s="33"/>
      <c r="H341" s="26"/>
      <c r="I341" s="33"/>
      <c r="J341" s="37"/>
      <c r="K341" s="26"/>
      <c r="L341" s="5"/>
      <c r="O341" s="75" t="s">
        <v>420</v>
      </c>
      <c r="P341" s="76">
        <v>45703</v>
      </c>
      <c r="Q341" s="77">
        <f>SUMIFS($J:$J, $K:$K, O341, $E:$E, "&gt;="&amp;DATE(YEAR(P341), MONTH(P341), 1), $E:$E, "&lt;="&amp;EOMONTH(P341, 0))</f>
        <v>2450370</v>
      </c>
      <c r="R341" s="101">
        <v>2450370</v>
      </c>
    </row>
    <row r="342" spans="2:18" outlineLevel="2" x14ac:dyDescent="0.4">
      <c r="D342" s="23"/>
      <c r="E342" s="23"/>
      <c r="F342" s="26"/>
      <c r="G342" s="33"/>
      <c r="H342" s="26"/>
      <c r="I342" s="33"/>
      <c r="J342" s="37"/>
      <c r="K342" s="26"/>
      <c r="L342" s="5"/>
      <c r="O342" s="75" t="s">
        <v>420</v>
      </c>
      <c r="P342" s="76">
        <v>45731</v>
      </c>
      <c r="Q342" s="77">
        <f>SUMIFS($J:$J, $K:$K, O342, $E:$E, "&gt;="&amp;DATE(YEAR(P342), MONTH(P342), 1), $E:$E, "&lt;="&amp;EOMONTH(P342, 0))</f>
        <v>3300000</v>
      </c>
      <c r="R342" s="101">
        <v>3300000</v>
      </c>
    </row>
    <row r="343" spans="2:18" outlineLevel="2" x14ac:dyDescent="0.4">
      <c r="D343" s="23">
        <v>45713</v>
      </c>
      <c r="E343" s="23">
        <v>45713</v>
      </c>
      <c r="F343" s="26" t="s">
        <v>145</v>
      </c>
      <c r="G343" s="33"/>
      <c r="H343" s="26"/>
      <c r="I343" s="33"/>
      <c r="J343" s="97">
        <v>2380370</v>
      </c>
      <c r="K343" s="26" t="s">
        <v>420</v>
      </c>
      <c r="L343" s="5"/>
      <c r="O343" s="75" t="s">
        <v>420</v>
      </c>
      <c r="P343" s="76">
        <v>45762</v>
      </c>
      <c r="Q343" s="77">
        <f>SUMIFS($J:$J, $K:$K, O343, $E:$E, "&gt;="&amp;DATE(YEAR(P343), MONTH(P343), 1), $E:$E, "&lt;="&amp;EOMONTH(P343, 0))</f>
        <v>3075000</v>
      </c>
      <c r="R343" s="101">
        <v>3075000</v>
      </c>
    </row>
    <row r="344" spans="2:18" outlineLevel="2" x14ac:dyDescent="0.4">
      <c r="D344" s="23"/>
      <c r="E344" s="23"/>
      <c r="F344" s="26"/>
      <c r="G344" s="33"/>
      <c r="H344" s="26"/>
      <c r="I344" s="33"/>
      <c r="J344" s="37"/>
      <c r="K344" s="26"/>
      <c r="L344" s="5"/>
      <c r="O344" s="75" t="s">
        <v>420</v>
      </c>
      <c r="P344" s="76">
        <v>45792</v>
      </c>
      <c r="Q344" s="77">
        <f>SUMIFS($J:$J, $K:$K, O344, $E:$E, "&gt;="&amp;DATE(YEAR(P344), MONTH(P344), 1), $E:$E, "&lt;="&amp;EOMONTH(P344, 0))</f>
        <v>3887000</v>
      </c>
      <c r="R344" s="101"/>
    </row>
    <row r="345" spans="2:18" outlineLevel="2" x14ac:dyDescent="0.4">
      <c r="D345" s="23"/>
      <c r="E345" s="23"/>
      <c r="F345" s="26"/>
      <c r="G345" s="33"/>
      <c r="H345" s="26"/>
      <c r="I345" s="33"/>
      <c r="J345" s="37"/>
      <c r="K345" s="26"/>
      <c r="L345" s="5"/>
      <c r="O345" s="75"/>
      <c r="P345" s="76"/>
      <c r="Q345" s="77"/>
      <c r="R345" s="101"/>
    </row>
    <row r="346" spans="2:18" outlineLevel="2" x14ac:dyDescent="0.4">
      <c r="D346" s="23">
        <v>45744</v>
      </c>
      <c r="E346" s="23">
        <v>45744</v>
      </c>
      <c r="F346" s="26" t="s">
        <v>146</v>
      </c>
      <c r="G346" s="33"/>
      <c r="H346" s="26"/>
      <c r="I346" s="33"/>
      <c r="J346" s="37">
        <v>19800</v>
      </c>
      <c r="K346" s="26" t="s">
        <v>147</v>
      </c>
      <c r="L346" s="5"/>
      <c r="O346" s="79" t="s">
        <v>420</v>
      </c>
      <c r="P346" s="80"/>
      <c r="Q346" s="81">
        <f>SUM(Q341:Q345)</f>
        <v>12712370</v>
      </c>
      <c r="R346" s="81">
        <f>SUM(R341:R345)</f>
        <v>8825370</v>
      </c>
    </row>
    <row r="347" spans="2:18" outlineLevel="1" x14ac:dyDescent="0.4">
      <c r="D347" s="23"/>
      <c r="E347" s="23"/>
      <c r="F347" s="26"/>
      <c r="G347" s="33"/>
      <c r="H347" s="26"/>
      <c r="I347" s="33"/>
      <c r="J347" s="37"/>
      <c r="K347" s="26"/>
      <c r="L347" s="5"/>
      <c r="O347" s="127"/>
      <c r="P347" s="128"/>
      <c r="Q347" s="126"/>
      <c r="R347" s="129"/>
    </row>
    <row r="348" spans="2:18" outlineLevel="2" x14ac:dyDescent="0.4">
      <c r="D348" s="23"/>
      <c r="E348" s="23"/>
      <c r="F348" s="26"/>
      <c r="G348" s="33"/>
      <c r="H348" s="26"/>
      <c r="I348" s="33"/>
      <c r="J348" s="37"/>
      <c r="K348" s="26"/>
      <c r="L348" s="5"/>
      <c r="O348" s="127"/>
      <c r="P348" s="128"/>
      <c r="Q348" s="126"/>
      <c r="R348" s="129"/>
    </row>
    <row r="349" spans="2:18" outlineLevel="2" x14ac:dyDescent="0.4">
      <c r="D349" s="23"/>
      <c r="E349" s="23"/>
      <c r="F349" s="26"/>
      <c r="G349" s="33"/>
      <c r="H349" s="26"/>
      <c r="I349" s="33"/>
      <c r="J349" s="37"/>
      <c r="K349" s="26"/>
      <c r="L349" s="5"/>
      <c r="O349" s="127"/>
      <c r="P349" s="128"/>
      <c r="Q349" s="126"/>
      <c r="R349" s="129"/>
    </row>
    <row r="350" spans="2:18" outlineLevel="2" x14ac:dyDescent="0.4">
      <c r="D350" s="23"/>
      <c r="E350" s="23"/>
      <c r="F350" s="26"/>
      <c r="G350" s="33"/>
      <c r="H350" s="26"/>
      <c r="I350" s="33"/>
      <c r="J350" s="37"/>
      <c r="K350" s="26"/>
      <c r="L350" s="5"/>
      <c r="O350" s="127"/>
      <c r="P350" s="128"/>
      <c r="Q350" s="126"/>
      <c r="R350" s="129"/>
    </row>
    <row r="351" spans="2:18" outlineLevel="2" x14ac:dyDescent="0.4">
      <c r="D351" s="23"/>
      <c r="E351" s="23"/>
      <c r="F351" s="26"/>
      <c r="G351" s="33"/>
      <c r="H351" s="26"/>
      <c r="I351" s="33"/>
      <c r="J351" s="37"/>
      <c r="K351" s="26"/>
      <c r="L351" s="5"/>
      <c r="O351" s="127"/>
      <c r="P351" s="128"/>
      <c r="Q351" s="126"/>
      <c r="R351" s="129"/>
    </row>
    <row r="352" spans="2:18" outlineLevel="2" x14ac:dyDescent="0.4">
      <c r="B352" s="19" t="s">
        <v>148</v>
      </c>
      <c r="C352" s="19"/>
      <c r="D352" s="25"/>
      <c r="E352" s="25"/>
      <c r="F352" s="30"/>
      <c r="G352" s="35">
        <f>SUM(G321:G351)</f>
        <v>393</v>
      </c>
      <c r="H352" s="30"/>
      <c r="I352" s="35"/>
      <c r="J352" s="42">
        <f>SUM(J321:J351)</f>
        <v>4085886</v>
      </c>
      <c r="K352" s="30"/>
      <c r="L352" s="19"/>
      <c r="O352" s="127"/>
      <c r="P352" s="128"/>
      <c r="Q352" s="126"/>
      <c r="R352" s="129"/>
    </row>
    <row r="353" spans="1:18" outlineLevel="2" x14ac:dyDescent="0.4">
      <c r="A353" s="18" t="s">
        <v>149</v>
      </c>
      <c r="B353" s="18"/>
      <c r="C353" s="18"/>
      <c r="D353" s="24"/>
      <c r="E353" s="24"/>
      <c r="F353" s="29"/>
      <c r="G353" s="34"/>
      <c r="H353" s="29"/>
      <c r="I353" s="34"/>
      <c r="J353" s="41">
        <f>SUM(J244,J319,J352)</f>
        <v>21038142</v>
      </c>
      <c r="K353" s="29"/>
      <c r="L353" s="18"/>
      <c r="O353" s="127"/>
      <c r="P353" s="128"/>
      <c r="Q353" s="126"/>
      <c r="R353" s="129"/>
    </row>
    <row r="354" spans="1:18" outlineLevel="2" x14ac:dyDescent="0.4">
      <c r="A354" s="17" t="s">
        <v>150</v>
      </c>
      <c r="B354" s="17"/>
      <c r="C354" s="17"/>
      <c r="D354" s="46"/>
      <c r="E354" s="46"/>
      <c r="F354" s="48"/>
      <c r="G354" s="50"/>
      <c r="H354" s="48"/>
      <c r="I354" s="50"/>
      <c r="J354" s="52"/>
      <c r="K354" s="48"/>
      <c r="L354" s="17"/>
      <c r="O354" s="127"/>
      <c r="P354" s="128"/>
      <c r="Q354" s="126"/>
      <c r="R354" s="129"/>
    </row>
    <row r="355" spans="1:18" outlineLevel="2" x14ac:dyDescent="0.4">
      <c r="B355" s="6" t="s">
        <v>151</v>
      </c>
      <c r="C355" s="6"/>
      <c r="D355" s="47"/>
      <c r="E355" s="47"/>
      <c r="F355" s="49"/>
      <c r="G355" s="51"/>
      <c r="H355" s="49"/>
      <c r="I355" s="51"/>
      <c r="J355" s="53"/>
      <c r="K355" s="49"/>
      <c r="L355" s="6"/>
      <c r="O355" s="127"/>
      <c r="P355" s="128"/>
      <c r="Q355" s="126"/>
      <c r="R355" s="129"/>
    </row>
    <row r="356" spans="1:18" outlineLevel="2" x14ac:dyDescent="0.4">
      <c r="D356" s="23">
        <v>45746</v>
      </c>
      <c r="E356" s="23">
        <v>45746</v>
      </c>
      <c r="F356" s="26" t="s">
        <v>152</v>
      </c>
      <c r="G356" s="33">
        <v>31</v>
      </c>
      <c r="H356" s="26" t="s">
        <v>153</v>
      </c>
      <c r="I356" s="33"/>
      <c r="J356" s="37">
        <v>7750000</v>
      </c>
      <c r="K356" s="26" t="s">
        <v>412</v>
      </c>
      <c r="L356" s="5"/>
      <c r="O356" s="127"/>
      <c r="P356" s="128"/>
      <c r="Q356" s="126"/>
      <c r="R356" s="126"/>
    </row>
    <row r="357" spans="1:18" outlineLevel="2" x14ac:dyDescent="0.4">
      <c r="D357" s="23">
        <v>45777</v>
      </c>
      <c r="E357" s="23">
        <v>45777</v>
      </c>
      <c r="F357" s="26" t="s">
        <v>154</v>
      </c>
      <c r="G357" s="33">
        <v>40</v>
      </c>
      <c r="H357" s="26" t="s">
        <v>153</v>
      </c>
      <c r="I357" s="33"/>
      <c r="J357" s="37">
        <v>10000000</v>
      </c>
      <c r="K357" s="26" t="s">
        <v>412</v>
      </c>
      <c r="L357" s="5"/>
      <c r="O357" s="75" t="s">
        <v>412</v>
      </c>
      <c r="P357" s="76">
        <v>45703</v>
      </c>
      <c r="Q357" s="77">
        <f>SUMIFS($J:$J, $K:$K, O357, $E:$E, "&gt;="&amp;DATE(YEAR(P357), MONTH(P357), 1), $E:$E, "&lt;="&amp;EOMONTH(P357, 0))</f>
        <v>0</v>
      </c>
      <c r="R357" s="101">
        <v>0</v>
      </c>
    </row>
    <row r="358" spans="1:18" outlineLevel="1" x14ac:dyDescent="0.4">
      <c r="D358" s="23">
        <v>45807</v>
      </c>
      <c r="E358" s="23">
        <v>45807</v>
      </c>
      <c r="F358" s="26" t="s">
        <v>321</v>
      </c>
      <c r="G358" s="33">
        <v>35</v>
      </c>
      <c r="H358" s="26" t="s">
        <v>153</v>
      </c>
      <c r="I358" s="33"/>
      <c r="J358" s="37">
        <v>18950000</v>
      </c>
      <c r="K358" s="26" t="s">
        <v>412</v>
      </c>
      <c r="L358" s="5"/>
      <c r="O358" s="75" t="s">
        <v>412</v>
      </c>
      <c r="P358" s="76">
        <v>45731</v>
      </c>
      <c r="Q358" s="77">
        <f>SUMIFS($J:$J, $K:$K, O358, $E:$E, "&gt;="&amp;DATE(YEAR(P358), MONTH(P358), 1), $E:$E, "&lt;="&amp;EOMONTH(P358, 0))</f>
        <v>7750000</v>
      </c>
      <c r="R358" s="101">
        <v>7750000</v>
      </c>
    </row>
    <row r="359" spans="1:18" outlineLevel="2" x14ac:dyDescent="0.4">
      <c r="D359" s="23"/>
      <c r="E359" s="23"/>
      <c r="F359" s="26"/>
      <c r="G359" s="33"/>
      <c r="H359" s="26"/>
      <c r="I359" s="33"/>
      <c r="J359" s="37"/>
      <c r="K359" s="26"/>
      <c r="L359" s="5"/>
      <c r="O359" s="130" t="s">
        <v>412</v>
      </c>
      <c r="P359" s="131">
        <v>45762</v>
      </c>
      <c r="Q359" s="132">
        <f>SUMIFS($J:$J, $K:$K, O359, $E:$E, "&gt;="&amp;DATE(YEAR(P359), MONTH(P359), 1), $E:$E, "&lt;="&amp;EOMONTH(P359, 0))</f>
        <v>10000000</v>
      </c>
      <c r="R359" s="133">
        <v>7750000</v>
      </c>
    </row>
    <row r="360" spans="1:18" outlineLevel="2" x14ac:dyDescent="0.4">
      <c r="D360" s="23"/>
      <c r="E360" s="23"/>
      <c r="F360" s="26"/>
      <c r="G360" s="33"/>
      <c r="H360" s="26"/>
      <c r="I360" s="33"/>
      <c r="J360" s="37"/>
      <c r="K360" s="26"/>
      <c r="L360" s="5"/>
      <c r="O360" s="75" t="s">
        <v>412</v>
      </c>
      <c r="P360" s="76">
        <v>45792</v>
      </c>
      <c r="Q360" s="77">
        <f>SUMIFS($J:$J, $K:$K, O360, $E:$E, "&gt;="&amp;DATE(YEAR(P360), MONTH(P360), 1), $E:$E, "&lt;="&amp;EOMONTH(P360, 0))</f>
        <v>18950000</v>
      </c>
      <c r="R360" s="101"/>
    </row>
    <row r="361" spans="1:18" outlineLevel="2" x14ac:dyDescent="0.4">
      <c r="D361" s="23"/>
      <c r="E361" s="23"/>
      <c r="F361" s="26"/>
      <c r="G361" s="33"/>
      <c r="H361" s="26"/>
      <c r="I361" s="33"/>
      <c r="J361" s="37"/>
      <c r="K361" s="26"/>
      <c r="L361" s="5"/>
      <c r="O361" s="75"/>
      <c r="P361" s="76"/>
      <c r="Q361" s="77"/>
      <c r="R361" s="101"/>
    </row>
    <row r="362" spans="1:18" outlineLevel="2" x14ac:dyDescent="0.4">
      <c r="D362" s="23"/>
      <c r="E362" s="23"/>
      <c r="F362" s="26"/>
      <c r="G362" s="33"/>
      <c r="H362" s="26"/>
      <c r="I362" s="33"/>
      <c r="J362" s="37"/>
      <c r="K362" s="26"/>
      <c r="L362" s="5"/>
      <c r="O362" s="79" t="s">
        <v>412</v>
      </c>
      <c r="P362" s="80"/>
      <c r="Q362" s="81">
        <f>SUM(Q357:Q361)</f>
        <v>36700000</v>
      </c>
      <c r="R362" s="81">
        <f>SUM(R357:R361)</f>
        <v>15500000</v>
      </c>
    </row>
    <row r="363" spans="1:18" outlineLevel="2" x14ac:dyDescent="0.4">
      <c r="D363" s="23"/>
      <c r="E363" s="23"/>
      <c r="F363" s="26"/>
      <c r="G363" s="33"/>
      <c r="H363" s="26"/>
      <c r="I363" s="33"/>
      <c r="J363" s="37"/>
      <c r="K363" s="26"/>
      <c r="L363" s="5"/>
    </row>
    <row r="364" spans="1:18" outlineLevel="2" x14ac:dyDescent="0.4">
      <c r="D364" s="23"/>
      <c r="E364" s="23"/>
      <c r="F364" s="26"/>
      <c r="G364" s="33"/>
      <c r="H364" s="26"/>
      <c r="I364" s="33"/>
      <c r="J364" s="37"/>
      <c r="K364" s="26"/>
      <c r="L364" s="5"/>
    </row>
    <row r="365" spans="1:18" outlineLevel="2" x14ac:dyDescent="0.4">
      <c r="D365" s="23"/>
      <c r="E365" s="23"/>
      <c r="F365" s="26"/>
      <c r="G365" s="33"/>
      <c r="H365" s="26"/>
      <c r="I365" s="33"/>
      <c r="J365" s="37"/>
      <c r="K365" s="26"/>
      <c r="L365" s="5"/>
      <c r="N365" s="70"/>
    </row>
    <row r="366" spans="1:18" outlineLevel="2" x14ac:dyDescent="0.4">
      <c r="D366" s="23"/>
      <c r="E366" s="23"/>
      <c r="F366" s="26"/>
      <c r="G366" s="33"/>
      <c r="H366" s="26"/>
      <c r="I366" s="33"/>
      <c r="J366" s="37"/>
      <c r="K366" s="26"/>
      <c r="L366" s="5"/>
      <c r="N366" s="70"/>
    </row>
    <row r="367" spans="1:18" outlineLevel="1" x14ac:dyDescent="0.4">
      <c r="D367" s="23"/>
      <c r="E367" s="23"/>
      <c r="F367" s="26"/>
      <c r="G367" s="33"/>
      <c r="H367" s="26"/>
      <c r="I367" s="33"/>
      <c r="J367" s="37"/>
      <c r="K367" s="26"/>
      <c r="L367" s="5"/>
      <c r="N367" s="70"/>
    </row>
    <row r="368" spans="1:18" outlineLevel="2" x14ac:dyDescent="0.4">
      <c r="D368" s="23"/>
      <c r="E368" s="23"/>
      <c r="F368" s="26"/>
      <c r="G368" s="33"/>
      <c r="H368" s="26"/>
      <c r="I368" s="33"/>
      <c r="J368" s="37"/>
      <c r="K368" s="26"/>
      <c r="L368" s="5"/>
      <c r="N368" s="70"/>
    </row>
    <row r="369" spans="2:18" outlineLevel="2" x14ac:dyDescent="0.4">
      <c r="B369" s="18" t="s">
        <v>155</v>
      </c>
      <c r="C369" s="18"/>
      <c r="D369" s="24"/>
      <c r="E369" s="24"/>
      <c r="F369" s="29"/>
      <c r="G369" s="34">
        <f>SUM(G356:G368)</f>
        <v>106</v>
      </c>
      <c r="H369" s="29"/>
      <c r="I369" s="34"/>
      <c r="J369" s="41">
        <f>SUM(J356:J368)</f>
        <v>36700000</v>
      </c>
      <c r="K369" s="29"/>
      <c r="L369" s="18"/>
      <c r="N369" s="70"/>
    </row>
    <row r="370" spans="2:18" outlineLevel="2" x14ac:dyDescent="0.4">
      <c r="B370" s="6" t="s">
        <v>156</v>
      </c>
      <c r="C370" s="6"/>
      <c r="D370" s="47"/>
      <c r="E370" s="47"/>
      <c r="F370" s="49"/>
      <c r="G370" s="51"/>
      <c r="H370" s="49"/>
      <c r="I370" s="51"/>
      <c r="J370" s="53"/>
      <c r="K370" s="49"/>
      <c r="L370" s="6"/>
      <c r="N370" s="70"/>
    </row>
    <row r="371" spans="2:18" outlineLevel="2" x14ac:dyDescent="0.4">
      <c r="D371" s="23">
        <v>45746</v>
      </c>
      <c r="E371" s="23">
        <v>45746</v>
      </c>
      <c r="F371" s="26" t="s">
        <v>152</v>
      </c>
      <c r="G371" s="33"/>
      <c r="H371" s="26"/>
      <c r="I371" s="33"/>
      <c r="J371" s="37">
        <v>3300000</v>
      </c>
      <c r="K371" s="26" t="s">
        <v>420</v>
      </c>
      <c r="L371" s="5"/>
      <c r="N371" s="70"/>
      <c r="O371" s="72"/>
      <c r="P371" s="38"/>
      <c r="Q371" s="73"/>
    </row>
    <row r="372" spans="2:18" outlineLevel="2" x14ac:dyDescent="0.4">
      <c r="D372" s="23">
        <v>45777</v>
      </c>
      <c r="E372" s="23">
        <v>45777</v>
      </c>
      <c r="F372" s="26" t="s">
        <v>154</v>
      </c>
      <c r="G372" s="33"/>
      <c r="H372" s="26"/>
      <c r="I372" s="33"/>
      <c r="J372" s="37">
        <v>3075000</v>
      </c>
      <c r="K372" s="26" t="s">
        <v>420</v>
      </c>
      <c r="L372" s="5"/>
      <c r="N372" s="70"/>
      <c r="O372" s="72"/>
      <c r="P372" s="38"/>
      <c r="Q372" s="73"/>
    </row>
    <row r="373" spans="2:18" outlineLevel="2" x14ac:dyDescent="0.4">
      <c r="D373" s="23">
        <v>45807</v>
      </c>
      <c r="E373" s="23">
        <v>45807</v>
      </c>
      <c r="F373" s="26" t="s">
        <v>321</v>
      </c>
      <c r="G373" s="33"/>
      <c r="H373" s="26"/>
      <c r="I373" s="33"/>
      <c r="J373" s="37">
        <v>3887000</v>
      </c>
      <c r="K373" s="26" t="s">
        <v>420</v>
      </c>
      <c r="L373" s="5"/>
      <c r="N373" s="70"/>
      <c r="O373" s="72"/>
      <c r="P373" s="38"/>
      <c r="Q373" s="73"/>
    </row>
    <row r="374" spans="2:18" outlineLevel="2" x14ac:dyDescent="0.4">
      <c r="D374" s="23"/>
      <c r="E374" s="23"/>
      <c r="F374" s="26"/>
      <c r="G374" s="33"/>
      <c r="H374" s="26"/>
      <c r="I374" s="33"/>
      <c r="J374" s="37"/>
      <c r="K374" s="26"/>
      <c r="L374" s="5"/>
      <c r="N374" s="70"/>
      <c r="O374" s="72"/>
      <c r="P374" s="38"/>
      <c r="Q374" s="73"/>
    </row>
    <row r="375" spans="2:18" outlineLevel="2" x14ac:dyDescent="0.4">
      <c r="D375" s="23"/>
      <c r="E375" s="23"/>
      <c r="F375" s="26"/>
      <c r="G375" s="33"/>
      <c r="H375" s="26"/>
      <c r="I375" s="33"/>
      <c r="J375" s="37"/>
      <c r="K375" s="26"/>
      <c r="L375" s="5"/>
      <c r="O375" s="72"/>
      <c r="P375" s="38"/>
      <c r="Q375" s="73"/>
    </row>
    <row r="376" spans="2:18" outlineLevel="2" x14ac:dyDescent="0.4">
      <c r="D376" s="23">
        <v>45746</v>
      </c>
      <c r="E376" s="23">
        <v>45746</v>
      </c>
      <c r="F376" s="26" t="s">
        <v>152</v>
      </c>
      <c r="G376" s="33"/>
      <c r="H376" s="26"/>
      <c r="I376" s="33"/>
      <c r="J376" s="37">
        <v>17750000</v>
      </c>
      <c r="K376" s="26" t="s">
        <v>408</v>
      </c>
      <c r="L376" s="5"/>
      <c r="O376" s="75" t="s">
        <v>408</v>
      </c>
      <c r="P376" s="76">
        <v>45641</v>
      </c>
      <c r="Q376" s="77">
        <f t="shared" ref="Q376:Q381" si="12">SUMIFS($J:$J, $K:$K, O376, $E:$E, "&gt;="&amp;DATE(YEAR(P376), MONTH(P376), 1), $E:$E, "&lt;="&amp;EOMONTH(P376, 0))</f>
        <v>0</v>
      </c>
      <c r="R376" s="101">
        <v>0</v>
      </c>
    </row>
    <row r="377" spans="2:18" outlineLevel="2" x14ac:dyDescent="0.4">
      <c r="D377" s="23">
        <v>45777</v>
      </c>
      <c r="E377" s="23">
        <v>45777</v>
      </c>
      <c r="F377" s="26" t="s">
        <v>154</v>
      </c>
      <c r="G377" s="33"/>
      <c r="H377" s="26"/>
      <c r="I377" s="33"/>
      <c r="J377" s="37">
        <v>36250000</v>
      </c>
      <c r="K377" s="26" t="s">
        <v>408</v>
      </c>
      <c r="L377" s="5"/>
      <c r="O377" s="75" t="s">
        <v>408</v>
      </c>
      <c r="P377" s="76">
        <v>45672</v>
      </c>
      <c r="Q377" s="77">
        <f t="shared" si="12"/>
        <v>0</v>
      </c>
      <c r="R377" s="101">
        <v>0</v>
      </c>
    </row>
    <row r="378" spans="2:18" outlineLevel="1" x14ac:dyDescent="0.4">
      <c r="D378" s="23"/>
      <c r="E378" s="23"/>
      <c r="F378" s="26"/>
      <c r="G378" s="33"/>
      <c r="H378" s="26"/>
      <c r="I378" s="33"/>
      <c r="J378" s="37"/>
      <c r="K378" s="26"/>
      <c r="L378" s="5"/>
      <c r="O378" s="75" t="s">
        <v>408</v>
      </c>
      <c r="P378" s="76">
        <v>45703</v>
      </c>
      <c r="Q378" s="77">
        <f t="shared" si="12"/>
        <v>0</v>
      </c>
      <c r="R378" s="101">
        <v>0</v>
      </c>
    </row>
    <row r="379" spans="2:18" x14ac:dyDescent="0.4">
      <c r="D379" s="23"/>
      <c r="E379" s="23"/>
      <c r="F379" s="26"/>
      <c r="G379" s="33"/>
      <c r="H379" s="26"/>
      <c r="I379" s="33"/>
      <c r="J379" s="37"/>
      <c r="K379" s="26"/>
      <c r="L379" s="5"/>
      <c r="O379" s="75" t="s">
        <v>408</v>
      </c>
      <c r="P379" s="76">
        <v>45731</v>
      </c>
      <c r="Q379" s="77">
        <f t="shared" si="12"/>
        <v>17750000</v>
      </c>
      <c r="R379" s="101">
        <v>17750000</v>
      </c>
    </row>
    <row r="380" spans="2:18" outlineLevel="1" x14ac:dyDescent="0.4">
      <c r="D380" s="23"/>
      <c r="E380" s="23"/>
      <c r="F380" s="26"/>
      <c r="G380" s="33"/>
      <c r="H380" s="26"/>
      <c r="I380" s="33"/>
      <c r="J380" s="37"/>
      <c r="K380" s="26"/>
      <c r="L380" s="5"/>
      <c r="O380" s="63" t="s">
        <v>408</v>
      </c>
      <c r="P380" s="64">
        <v>45762</v>
      </c>
      <c r="Q380" s="65">
        <f t="shared" si="12"/>
        <v>36250000</v>
      </c>
      <c r="R380" s="66">
        <v>36250000</v>
      </c>
    </row>
    <row r="381" spans="2:18" outlineLevel="2" x14ac:dyDescent="0.4">
      <c r="D381" s="23"/>
      <c r="E381" s="23"/>
      <c r="F381" s="26"/>
      <c r="G381" s="33"/>
      <c r="H381" s="26"/>
      <c r="I381" s="33"/>
      <c r="J381" s="37"/>
      <c r="K381" s="26"/>
      <c r="L381" s="5"/>
      <c r="O381" s="63" t="s">
        <v>408</v>
      </c>
      <c r="P381" s="64">
        <v>45792</v>
      </c>
      <c r="Q381" s="65">
        <f t="shared" si="12"/>
        <v>0</v>
      </c>
      <c r="R381" s="66"/>
    </row>
    <row r="382" spans="2:18" outlineLevel="2" x14ac:dyDescent="0.4">
      <c r="B382" s="18" t="s">
        <v>157</v>
      </c>
      <c r="C382" s="18"/>
      <c r="D382" s="24"/>
      <c r="E382" s="24"/>
      <c r="F382" s="29"/>
      <c r="G382" s="34">
        <f>SUM(G371:G381)</f>
        <v>0</v>
      </c>
      <c r="H382" s="29"/>
      <c r="I382" s="34"/>
      <c r="J382" s="41">
        <f>SUM(J371:J381)</f>
        <v>64262000</v>
      </c>
      <c r="K382" s="29"/>
      <c r="L382" s="18"/>
      <c r="O382" s="63"/>
      <c r="P382" s="64"/>
      <c r="Q382" s="65"/>
      <c r="R382" s="66"/>
    </row>
    <row r="383" spans="2:18" outlineLevel="2" x14ac:dyDescent="0.4">
      <c r="B383" s="6" t="s">
        <v>158</v>
      </c>
      <c r="C383" s="6"/>
      <c r="D383" s="47"/>
      <c r="E383" s="47"/>
      <c r="F383" s="49"/>
      <c r="G383" s="51"/>
      <c r="H383" s="49"/>
      <c r="I383" s="51"/>
      <c r="J383" s="53"/>
      <c r="K383" s="49"/>
      <c r="L383" s="6"/>
      <c r="O383" s="61" t="s">
        <v>408</v>
      </c>
      <c r="P383" s="98"/>
      <c r="Q383" s="62">
        <f>SUM(Q376:Q382)</f>
        <v>54000000</v>
      </c>
      <c r="R383" s="62">
        <f>SUM(R376:R382)</f>
        <v>54000000</v>
      </c>
    </row>
    <row r="384" spans="2:18" outlineLevel="2" x14ac:dyDescent="0.4">
      <c r="C384" s="8"/>
      <c r="D384" s="23">
        <v>45777</v>
      </c>
      <c r="E384" s="23">
        <v>45777</v>
      </c>
      <c r="F384" s="26" t="s">
        <v>154</v>
      </c>
      <c r="G384" s="33"/>
      <c r="H384" s="26"/>
      <c r="I384" s="33"/>
      <c r="J384" s="37">
        <v>2500000</v>
      </c>
      <c r="K384" s="26" t="s">
        <v>407</v>
      </c>
      <c r="L384" s="5"/>
    </row>
    <row r="385" spans="2:18" outlineLevel="2" x14ac:dyDescent="0.4">
      <c r="C385" s="9"/>
      <c r="D385" s="23">
        <v>45807</v>
      </c>
      <c r="E385" s="23">
        <v>45807</v>
      </c>
      <c r="F385" s="26" t="s">
        <v>321</v>
      </c>
      <c r="G385" s="33"/>
      <c r="H385" s="26"/>
      <c r="I385" s="33"/>
      <c r="J385" s="37">
        <v>9000000</v>
      </c>
      <c r="K385" s="26" t="s">
        <v>407</v>
      </c>
      <c r="L385" s="5"/>
    </row>
    <row r="386" spans="2:18" outlineLevel="2" x14ac:dyDescent="0.4">
      <c r="C386" s="9"/>
      <c r="D386" s="23"/>
      <c r="E386" s="23"/>
      <c r="F386" s="26"/>
      <c r="G386" s="33"/>
      <c r="H386" s="26"/>
      <c r="I386" s="33"/>
      <c r="J386" s="37"/>
      <c r="K386" s="26"/>
      <c r="L386" s="5"/>
    </row>
    <row r="387" spans="2:18" outlineLevel="2" x14ac:dyDescent="0.4">
      <c r="C387" s="9"/>
      <c r="D387" s="23"/>
      <c r="E387" s="23"/>
      <c r="F387" s="26"/>
      <c r="G387" s="33"/>
      <c r="H387" s="26"/>
      <c r="I387" s="33"/>
      <c r="J387" s="37"/>
      <c r="K387" s="26"/>
      <c r="L387" s="5"/>
    </row>
    <row r="388" spans="2:18" outlineLevel="2" x14ac:dyDescent="0.4">
      <c r="C388" s="9"/>
      <c r="D388" s="23"/>
      <c r="E388" s="23"/>
      <c r="F388" s="26"/>
      <c r="G388" s="33"/>
      <c r="H388" s="26"/>
      <c r="I388" s="33"/>
      <c r="J388" s="37"/>
      <c r="K388" s="26"/>
      <c r="L388" s="5"/>
    </row>
    <row r="389" spans="2:18" outlineLevel="2" x14ac:dyDescent="0.4">
      <c r="C389" s="9"/>
      <c r="D389" s="23"/>
      <c r="E389" s="23"/>
      <c r="F389" s="26"/>
      <c r="G389" s="33"/>
      <c r="H389" s="26"/>
      <c r="I389" s="33"/>
      <c r="J389" s="37"/>
      <c r="K389" s="26"/>
      <c r="L389" s="5"/>
    </row>
    <row r="390" spans="2:18" outlineLevel="2" x14ac:dyDescent="0.4">
      <c r="C390" s="11"/>
      <c r="D390" s="23"/>
      <c r="E390" s="23"/>
      <c r="F390" s="26"/>
      <c r="G390" s="33"/>
      <c r="H390" s="26"/>
      <c r="I390" s="33"/>
      <c r="J390" s="37"/>
      <c r="K390" s="26"/>
      <c r="L390" s="5"/>
    </row>
    <row r="391" spans="2:18" outlineLevel="2" x14ac:dyDescent="0.4">
      <c r="B391" s="18" t="s">
        <v>159</v>
      </c>
      <c r="C391" s="18"/>
      <c r="D391" s="24"/>
      <c r="E391" s="24"/>
      <c r="F391" s="29"/>
      <c r="G391" s="34">
        <f>SUM(G384:G390)</f>
        <v>0</v>
      </c>
      <c r="H391" s="29"/>
      <c r="I391" s="34"/>
      <c r="J391" s="41">
        <f>SUM(J384:J390)</f>
        <v>11500000</v>
      </c>
      <c r="K391" s="29"/>
      <c r="L391" s="18"/>
    </row>
    <row r="392" spans="2:18" outlineLevel="2" x14ac:dyDescent="0.4">
      <c r="B392" s="6" t="s">
        <v>160</v>
      </c>
      <c r="C392" s="6"/>
      <c r="D392" s="47"/>
      <c r="E392" s="47"/>
      <c r="F392" s="49"/>
      <c r="G392" s="51"/>
      <c r="H392" s="49"/>
      <c r="I392" s="51"/>
      <c r="J392" s="53"/>
      <c r="K392" s="49"/>
      <c r="L392" s="6"/>
      <c r="O392" s="127"/>
      <c r="P392" s="128"/>
      <c r="Q392" s="126"/>
      <c r="R392" s="129"/>
    </row>
    <row r="393" spans="2:18" outlineLevel="2" x14ac:dyDescent="0.4">
      <c r="D393" s="23">
        <v>45807</v>
      </c>
      <c r="E393" s="23">
        <v>45807</v>
      </c>
      <c r="F393" s="26" t="s">
        <v>321</v>
      </c>
      <c r="G393" s="33"/>
      <c r="H393" s="26"/>
      <c r="I393" s="33"/>
      <c r="J393" s="37">
        <v>2000000</v>
      </c>
      <c r="K393" s="26" t="s">
        <v>431</v>
      </c>
      <c r="L393" s="5" t="s">
        <v>322</v>
      </c>
      <c r="O393" s="127"/>
      <c r="P393" s="128"/>
      <c r="Q393" s="126"/>
      <c r="R393" s="129"/>
    </row>
    <row r="394" spans="2:18" outlineLevel="2" x14ac:dyDescent="0.4">
      <c r="D394" s="23"/>
      <c r="E394" s="23"/>
      <c r="F394" s="26"/>
      <c r="G394" s="33"/>
      <c r="H394" s="26"/>
      <c r="I394" s="33"/>
      <c r="J394" s="37"/>
      <c r="K394" s="26"/>
      <c r="L394" s="5"/>
      <c r="O394" s="127"/>
      <c r="P394" s="128"/>
      <c r="Q394" s="126"/>
      <c r="R394" s="129"/>
    </row>
    <row r="395" spans="2:18" outlineLevel="2" x14ac:dyDescent="0.4">
      <c r="D395" s="23"/>
      <c r="E395" s="23"/>
      <c r="F395" s="26"/>
      <c r="G395" s="33"/>
      <c r="H395" s="26"/>
      <c r="I395" s="33"/>
      <c r="J395" s="37"/>
      <c r="K395" s="26"/>
      <c r="L395" s="5"/>
      <c r="O395" s="127"/>
      <c r="P395" s="128"/>
      <c r="Q395" s="126"/>
      <c r="R395" s="129"/>
    </row>
    <row r="396" spans="2:18" outlineLevel="2" x14ac:dyDescent="0.4">
      <c r="D396" s="23"/>
      <c r="E396" s="23"/>
      <c r="F396" s="26"/>
      <c r="G396" s="33"/>
      <c r="H396" s="26"/>
      <c r="I396" s="33"/>
      <c r="J396" s="37"/>
      <c r="K396" s="26"/>
      <c r="L396" s="5"/>
      <c r="O396" s="127"/>
      <c r="P396" s="128"/>
      <c r="Q396" s="126"/>
      <c r="R396" s="129"/>
    </row>
    <row r="397" spans="2:18" outlineLevel="2" x14ac:dyDescent="0.4">
      <c r="D397" s="23"/>
      <c r="E397" s="23"/>
      <c r="F397" s="26"/>
      <c r="G397" s="33"/>
      <c r="H397" s="26"/>
      <c r="I397" s="33"/>
      <c r="J397" s="37"/>
      <c r="K397" s="26"/>
      <c r="L397" s="5"/>
      <c r="O397" s="127"/>
      <c r="P397" s="128"/>
      <c r="Q397" s="126"/>
      <c r="R397" s="129"/>
    </row>
    <row r="398" spans="2:18" outlineLevel="2" x14ac:dyDescent="0.4">
      <c r="D398" s="23"/>
      <c r="E398" s="23"/>
      <c r="F398" s="26"/>
      <c r="G398" s="33"/>
      <c r="H398" s="26"/>
      <c r="I398" s="33"/>
      <c r="J398" s="37"/>
      <c r="K398" s="26"/>
      <c r="L398" s="5"/>
      <c r="O398" s="127"/>
      <c r="P398" s="128"/>
      <c r="Q398" s="126"/>
      <c r="R398" s="126"/>
    </row>
    <row r="399" spans="2:18" outlineLevel="2" x14ac:dyDescent="0.4">
      <c r="D399" s="23"/>
      <c r="E399" s="23"/>
      <c r="F399" s="26"/>
      <c r="G399" s="33"/>
      <c r="H399" s="26"/>
      <c r="I399" s="33"/>
      <c r="J399" s="37"/>
      <c r="K399" s="26"/>
      <c r="L399" s="5"/>
    </row>
    <row r="400" spans="2:18" outlineLevel="2" x14ac:dyDescent="0.4">
      <c r="D400" s="23"/>
      <c r="E400" s="23"/>
      <c r="F400" s="26"/>
      <c r="G400" s="33"/>
      <c r="H400" s="26"/>
      <c r="I400" s="33"/>
      <c r="J400" s="37"/>
      <c r="K400" s="26"/>
      <c r="L400" s="5"/>
    </row>
    <row r="401" spans="1:18" outlineLevel="2" x14ac:dyDescent="0.4">
      <c r="D401" s="23"/>
      <c r="E401" s="23"/>
      <c r="F401" s="26"/>
      <c r="G401" s="33"/>
      <c r="H401" s="26"/>
      <c r="I401" s="33"/>
      <c r="J401" s="37"/>
      <c r="K401" s="26"/>
      <c r="L401" s="5"/>
    </row>
    <row r="402" spans="1:18" outlineLevel="2" x14ac:dyDescent="0.4">
      <c r="B402" s="19" t="s">
        <v>148</v>
      </c>
      <c r="C402" s="19"/>
      <c r="D402" s="25"/>
      <c r="E402" s="25"/>
      <c r="F402" s="30"/>
      <c r="G402" s="35">
        <f>SUM(G393:G401)</f>
        <v>0</v>
      </c>
      <c r="H402" s="30"/>
      <c r="I402" s="35"/>
      <c r="J402" s="42">
        <f>SUM(J393:J401)</f>
        <v>2000000</v>
      </c>
      <c r="K402" s="30"/>
      <c r="L402" s="19"/>
    </row>
    <row r="403" spans="1:18" outlineLevel="2" x14ac:dyDescent="0.4">
      <c r="A403" s="18" t="s">
        <v>161</v>
      </c>
      <c r="B403" s="18"/>
      <c r="C403" s="18"/>
      <c r="D403" s="24"/>
      <c r="E403" s="24"/>
      <c r="F403" s="29"/>
      <c r="G403" s="34"/>
      <c r="H403" s="29"/>
      <c r="I403" s="34"/>
      <c r="J403" s="41">
        <f>SUM(J369,J382,J391,J402)</f>
        <v>114462000</v>
      </c>
      <c r="K403" s="29"/>
      <c r="L403" s="18"/>
    </row>
    <row r="404" spans="1:18" outlineLevel="2" x14ac:dyDescent="0.4">
      <c r="A404" s="17" t="s">
        <v>162</v>
      </c>
      <c r="B404" s="17"/>
      <c r="C404" s="17"/>
      <c r="D404" s="46"/>
      <c r="E404" s="46"/>
      <c r="F404" s="48"/>
      <c r="G404" s="50"/>
      <c r="H404" s="48"/>
      <c r="I404" s="50"/>
      <c r="J404" s="52"/>
      <c r="K404" s="48"/>
      <c r="L404" s="17"/>
    </row>
    <row r="405" spans="1:18" outlineLevel="2" x14ac:dyDescent="0.4">
      <c r="B405" s="6" t="s">
        <v>163</v>
      </c>
      <c r="C405" s="6"/>
      <c r="D405" s="47"/>
      <c r="E405" s="47"/>
      <c r="F405" s="49"/>
      <c r="G405" s="51"/>
      <c r="H405" s="49"/>
      <c r="I405" s="51"/>
      <c r="J405" s="53"/>
      <c r="K405" s="49"/>
      <c r="L405" s="6"/>
    </row>
    <row r="406" spans="1:18" outlineLevel="2" x14ac:dyDescent="0.4">
      <c r="D406" s="23"/>
      <c r="E406" s="23"/>
      <c r="F406" s="26"/>
      <c r="G406" s="33"/>
      <c r="H406" s="26"/>
      <c r="I406" s="33"/>
      <c r="J406" s="37"/>
      <c r="K406" s="26"/>
      <c r="L406" s="5"/>
    </row>
    <row r="407" spans="1:18" outlineLevel="2" x14ac:dyDescent="0.4">
      <c r="D407" s="23"/>
      <c r="E407" s="23"/>
      <c r="F407" s="99" t="s">
        <v>164</v>
      </c>
      <c r="G407" s="33"/>
      <c r="H407" s="26"/>
      <c r="I407" s="33"/>
      <c r="J407" s="37"/>
      <c r="K407" s="26"/>
      <c r="L407" s="5"/>
    </row>
    <row r="408" spans="1:18" outlineLevel="2" x14ac:dyDescent="0.4">
      <c r="D408" s="23">
        <v>45727</v>
      </c>
      <c r="E408" s="23">
        <v>45727</v>
      </c>
      <c r="F408" s="26" t="s">
        <v>165</v>
      </c>
      <c r="G408" s="33">
        <v>2</v>
      </c>
      <c r="H408" s="26"/>
      <c r="I408" s="33">
        <v>73759</v>
      </c>
      <c r="J408" s="37">
        <f>표1[[#This Row],[수량]]*표1[[#This Row],[단가]]</f>
        <v>147518</v>
      </c>
      <c r="K408" s="26" t="s">
        <v>428</v>
      </c>
      <c r="L408" s="5"/>
      <c r="O408" s="63" t="s">
        <v>428</v>
      </c>
      <c r="P408" s="64">
        <v>45731</v>
      </c>
      <c r="Q408" s="65">
        <f>SUMIFS($J:$J, $K:$K, O408, $E:$E, "&gt;="&amp;DATE(YEAR(P408), MONTH(P408), 1), $E:$E, "&lt;="&amp;EOMONTH(P408, 0))</f>
        <v>147518</v>
      </c>
      <c r="R408" s="66">
        <v>160000</v>
      </c>
    </row>
    <row r="409" spans="1:18" outlineLevel="2" x14ac:dyDescent="0.4">
      <c r="D409" s="23">
        <v>45748</v>
      </c>
      <c r="E409" s="23">
        <v>45748</v>
      </c>
      <c r="F409" s="26" t="s">
        <v>165</v>
      </c>
      <c r="G409" s="33">
        <v>1</v>
      </c>
      <c r="H409" s="26"/>
      <c r="I409" s="33">
        <v>69011</v>
      </c>
      <c r="J409" s="37">
        <f>표1[[#This Row],[수량]]*표1[[#This Row],[단가]]</f>
        <v>69011</v>
      </c>
      <c r="K409" s="26" t="s">
        <v>428</v>
      </c>
      <c r="L409" s="5"/>
      <c r="O409" s="63" t="s">
        <v>428</v>
      </c>
      <c r="P409" s="64">
        <v>45762</v>
      </c>
      <c r="Q409" s="65">
        <f>SUMIFS($J:$J, $K:$K, O409, $E:$E, "&gt;="&amp;DATE(YEAR(P409), MONTH(P409), 1), $E:$E, "&lt;="&amp;EOMONTH(P409, 0))</f>
        <v>423189</v>
      </c>
      <c r="R409" s="66">
        <v>400000</v>
      </c>
    </row>
    <row r="410" spans="1:18" outlineLevel="2" x14ac:dyDescent="0.4">
      <c r="D410" s="23">
        <v>45752</v>
      </c>
      <c r="E410" s="23">
        <v>45752</v>
      </c>
      <c r="F410" s="26" t="s">
        <v>166</v>
      </c>
      <c r="G410" s="33">
        <v>2</v>
      </c>
      <c r="H410" s="26"/>
      <c r="I410" s="33">
        <v>95318</v>
      </c>
      <c r="J410" s="37">
        <f>표1[[#This Row],[수량]]*표1[[#This Row],[단가]]</f>
        <v>190636</v>
      </c>
      <c r="K410" s="26" t="s">
        <v>428</v>
      </c>
      <c r="L410" s="5"/>
      <c r="O410" s="63" t="s">
        <v>428</v>
      </c>
      <c r="P410" s="64">
        <v>45792</v>
      </c>
      <c r="Q410" s="65">
        <f>SUMIFS($J:$J, $K:$K, O410, $E:$E, "&gt;="&amp;DATE(YEAR(P410), MONTH(P410), 1), $E:$E, "&lt;="&amp;EOMONTH(P410, 0))</f>
        <v>528413</v>
      </c>
      <c r="R410" s="66">
        <v>500000</v>
      </c>
    </row>
    <row r="411" spans="1:18" outlineLevel="2" x14ac:dyDescent="0.4">
      <c r="D411" s="23">
        <v>45757</v>
      </c>
      <c r="E411" s="23">
        <v>45757</v>
      </c>
      <c r="F411" s="26" t="s">
        <v>165</v>
      </c>
      <c r="G411" s="33">
        <v>1</v>
      </c>
      <c r="H411" s="26"/>
      <c r="I411" s="33">
        <v>94866</v>
      </c>
      <c r="J411" s="37">
        <f>표1[[#This Row],[수량]]*표1[[#This Row],[단가]]</f>
        <v>94866</v>
      </c>
      <c r="K411" s="26" t="s">
        <v>428</v>
      </c>
      <c r="L411" s="5"/>
      <c r="O411" s="63"/>
      <c r="P411" s="64"/>
      <c r="Q411" s="65"/>
      <c r="R411" s="66"/>
    </row>
    <row r="412" spans="1:18" outlineLevel="2" x14ac:dyDescent="0.4">
      <c r="D412" s="23">
        <v>45776</v>
      </c>
      <c r="E412" s="23">
        <v>45776</v>
      </c>
      <c r="F412" s="26" t="s">
        <v>165</v>
      </c>
      <c r="G412" s="33">
        <v>1</v>
      </c>
      <c r="H412" s="26"/>
      <c r="I412" s="33">
        <v>68676</v>
      </c>
      <c r="J412" s="37">
        <f>표1[[#This Row],[수량]]*표1[[#This Row],[단가]]</f>
        <v>68676</v>
      </c>
      <c r="K412" s="26" t="s">
        <v>428</v>
      </c>
      <c r="L412" s="5"/>
      <c r="O412" s="61" t="s">
        <v>428</v>
      </c>
      <c r="P412" s="98"/>
      <c r="Q412" s="62">
        <f>SUM(Q408:Q411)</f>
        <v>1099120</v>
      </c>
      <c r="R412" s="62">
        <f>SUM(R408:R411)</f>
        <v>1060000</v>
      </c>
    </row>
    <row r="413" spans="1:18" outlineLevel="2" x14ac:dyDescent="0.4">
      <c r="D413" s="23">
        <v>45790</v>
      </c>
      <c r="E413" s="23">
        <v>45790</v>
      </c>
      <c r="F413" s="26" t="s">
        <v>165</v>
      </c>
      <c r="G413" s="33">
        <v>2</v>
      </c>
      <c r="H413" s="26"/>
      <c r="I413" s="33">
        <v>94357</v>
      </c>
      <c r="J413" s="37">
        <f>표1[[#This Row],[수량]]*표1[[#This Row],[단가]]</f>
        <v>188714</v>
      </c>
      <c r="K413" s="26" t="s">
        <v>428</v>
      </c>
      <c r="L413" s="5"/>
    </row>
    <row r="414" spans="1:18" outlineLevel="1" x14ac:dyDescent="0.4">
      <c r="D414" s="23">
        <v>45794</v>
      </c>
      <c r="E414" s="23">
        <v>45794</v>
      </c>
      <c r="F414" s="26" t="s">
        <v>331</v>
      </c>
      <c r="G414" s="33">
        <v>1</v>
      </c>
      <c r="H414" s="26"/>
      <c r="I414" s="33">
        <v>80970</v>
      </c>
      <c r="J414" s="37">
        <f>표1[[#This Row],[수량]]*표1[[#This Row],[단가]]</f>
        <v>80970</v>
      </c>
      <c r="K414" s="26" t="s">
        <v>428</v>
      </c>
      <c r="L414" s="5"/>
    </row>
    <row r="415" spans="1:18" outlineLevel="2" x14ac:dyDescent="0.4">
      <c r="D415" s="23">
        <v>45806</v>
      </c>
      <c r="E415" s="23">
        <v>45806</v>
      </c>
      <c r="F415" s="26" t="s">
        <v>332</v>
      </c>
      <c r="G415" s="33">
        <v>3</v>
      </c>
      <c r="H415" s="26"/>
      <c r="I415" s="33">
        <v>86243</v>
      </c>
      <c r="J415" s="37">
        <f>표1[[#This Row],[수량]]*표1[[#This Row],[단가]]</f>
        <v>258729</v>
      </c>
      <c r="K415" s="26" t="s">
        <v>428</v>
      </c>
      <c r="L415" s="5"/>
    </row>
    <row r="416" spans="1:18" outlineLevel="2" x14ac:dyDescent="0.4">
      <c r="D416" s="23"/>
      <c r="E416" s="23"/>
      <c r="F416" s="26"/>
      <c r="G416" s="33"/>
      <c r="H416" s="26"/>
      <c r="I416" s="33"/>
      <c r="J416" s="37"/>
      <c r="K416" s="26"/>
      <c r="L416" s="5"/>
    </row>
    <row r="417" spans="2:18" outlineLevel="2" x14ac:dyDescent="0.4">
      <c r="D417" s="23"/>
      <c r="E417" s="23"/>
      <c r="F417" s="26"/>
      <c r="G417" s="33"/>
      <c r="H417" s="26"/>
      <c r="I417" s="33"/>
      <c r="J417" s="37"/>
      <c r="K417" s="26"/>
      <c r="L417" s="5"/>
    </row>
    <row r="418" spans="2:18" outlineLevel="2" x14ac:dyDescent="0.4">
      <c r="D418" s="23"/>
      <c r="E418" s="23"/>
      <c r="F418" s="26"/>
      <c r="G418" s="33"/>
      <c r="H418" s="26"/>
      <c r="I418" s="33"/>
      <c r="J418" s="37"/>
      <c r="K418" s="26"/>
      <c r="L418" s="5"/>
    </row>
    <row r="419" spans="2:18" outlineLevel="2" x14ac:dyDescent="0.4">
      <c r="D419" s="23"/>
      <c r="E419" s="23"/>
      <c r="F419" s="26"/>
      <c r="G419" s="33"/>
      <c r="H419" s="26"/>
      <c r="I419" s="33"/>
      <c r="J419" s="37"/>
      <c r="K419" s="26"/>
      <c r="L419" s="5"/>
    </row>
    <row r="420" spans="2:18" outlineLevel="2" x14ac:dyDescent="0.4">
      <c r="D420" s="23"/>
      <c r="E420" s="23"/>
      <c r="F420" s="99" t="s">
        <v>167</v>
      </c>
      <c r="G420" s="33"/>
      <c r="H420" s="26"/>
      <c r="I420" s="33"/>
      <c r="J420" s="37"/>
      <c r="K420" s="26"/>
      <c r="L420" s="5"/>
      <c r="O420" s="63" t="s">
        <v>409</v>
      </c>
      <c r="P420" s="64">
        <v>45762</v>
      </c>
      <c r="Q420" s="65">
        <f>SUMIFS($J:$J, $K:$K, O420, $E:$E, "&gt;="&amp;DATE(YEAR(P420), MONTH(P420), 1), $E:$E, "&lt;="&amp;EOMONTH(P420, 0))</f>
        <v>2667362</v>
      </c>
      <c r="R420" s="66">
        <v>2700000</v>
      </c>
    </row>
    <row r="421" spans="2:18" outlineLevel="2" x14ac:dyDescent="0.4">
      <c r="D421" s="23">
        <v>45776</v>
      </c>
      <c r="E421" s="23">
        <v>45776</v>
      </c>
      <c r="F421" s="26" t="s">
        <v>168</v>
      </c>
      <c r="G421" s="33">
        <v>1</v>
      </c>
      <c r="H421" s="26" t="s">
        <v>66</v>
      </c>
      <c r="I421" s="33">
        <v>776634</v>
      </c>
      <c r="J421" s="37">
        <f>표1[[#This Row],[수량]]*표1[[#This Row],[단가]]</f>
        <v>776634</v>
      </c>
      <c r="K421" s="26" t="s">
        <v>409</v>
      </c>
      <c r="L421" s="5"/>
      <c r="O421" s="63" t="s">
        <v>409</v>
      </c>
      <c r="P421" s="64">
        <v>45792</v>
      </c>
      <c r="Q421" s="65">
        <f>SUMIFS($J:$J, $K:$K, O421, $E:$E, "&gt;="&amp;DATE(YEAR(P421), MONTH(P421), 1), $E:$E, "&lt;="&amp;EOMONTH(P421, 0))</f>
        <v>0</v>
      </c>
      <c r="R421" s="66"/>
    </row>
    <row r="422" spans="2:18" outlineLevel="2" x14ac:dyDescent="0.4">
      <c r="D422" s="23">
        <v>45776</v>
      </c>
      <c r="E422" s="23">
        <v>45776</v>
      </c>
      <c r="F422" s="26" t="s">
        <v>169</v>
      </c>
      <c r="G422" s="33">
        <v>1</v>
      </c>
      <c r="H422" s="26" t="s">
        <v>66</v>
      </c>
      <c r="I422" s="33">
        <v>542806</v>
      </c>
      <c r="J422" s="37">
        <f>표1[[#This Row],[수량]]*표1[[#This Row],[단가]]</f>
        <v>542806</v>
      </c>
      <c r="K422" s="26" t="s">
        <v>409</v>
      </c>
      <c r="L422" s="5"/>
      <c r="O422" s="63"/>
      <c r="P422" s="64"/>
      <c r="Q422" s="65"/>
      <c r="R422" s="66"/>
    </row>
    <row r="423" spans="2:18" outlineLevel="2" x14ac:dyDescent="0.4">
      <c r="D423" s="23">
        <v>45776</v>
      </c>
      <c r="E423" s="23">
        <v>45776</v>
      </c>
      <c r="F423" s="26" t="s">
        <v>168</v>
      </c>
      <c r="G423" s="33">
        <v>1</v>
      </c>
      <c r="H423" s="26" t="s">
        <v>66</v>
      </c>
      <c r="I423" s="33">
        <v>890734</v>
      </c>
      <c r="J423" s="37">
        <f>표1[[#This Row],[수량]]*표1[[#This Row],[단가]]</f>
        <v>890734</v>
      </c>
      <c r="K423" s="26" t="s">
        <v>409</v>
      </c>
      <c r="L423" s="5"/>
      <c r="O423" s="61" t="s">
        <v>409</v>
      </c>
      <c r="P423" s="98"/>
      <c r="Q423" s="62">
        <f>SUM(Q420:Q422)</f>
        <v>2667362</v>
      </c>
      <c r="R423" s="62">
        <f>SUM(R420:R422)</f>
        <v>2700000</v>
      </c>
    </row>
    <row r="424" spans="2:18" outlineLevel="2" x14ac:dyDescent="0.4">
      <c r="D424" s="23">
        <v>45776</v>
      </c>
      <c r="E424" s="23">
        <v>45776</v>
      </c>
      <c r="F424" s="26" t="s">
        <v>169</v>
      </c>
      <c r="G424" s="33">
        <v>1</v>
      </c>
      <c r="H424" s="26" t="s">
        <v>66</v>
      </c>
      <c r="I424" s="33">
        <v>457188</v>
      </c>
      <c r="J424" s="37">
        <f>표1[[#This Row],[수량]]*표1[[#This Row],[단가]]</f>
        <v>457188</v>
      </c>
      <c r="K424" s="26" t="s">
        <v>409</v>
      </c>
      <c r="L424" s="5"/>
    </row>
    <row r="425" spans="2:18" outlineLevel="2" x14ac:dyDescent="0.4">
      <c r="D425" s="23"/>
      <c r="E425" s="23"/>
      <c r="F425" s="26"/>
      <c r="G425" s="33"/>
      <c r="H425" s="26"/>
      <c r="I425" s="33"/>
      <c r="J425" s="37"/>
      <c r="K425" s="26"/>
      <c r="L425" s="5"/>
    </row>
    <row r="426" spans="2:18" outlineLevel="2" x14ac:dyDescent="0.4">
      <c r="D426" s="23"/>
      <c r="E426" s="23"/>
      <c r="F426" s="26"/>
      <c r="G426" s="33"/>
      <c r="H426" s="26"/>
      <c r="I426" s="33"/>
      <c r="J426" s="37"/>
      <c r="K426" s="26"/>
      <c r="L426" s="5"/>
    </row>
    <row r="427" spans="2:18" outlineLevel="2" x14ac:dyDescent="0.4">
      <c r="D427" s="23"/>
      <c r="E427" s="23"/>
      <c r="F427" s="26"/>
      <c r="G427" s="33"/>
      <c r="H427" s="26"/>
      <c r="I427" s="33"/>
      <c r="J427" s="37"/>
      <c r="K427" s="26"/>
      <c r="L427" s="5"/>
    </row>
    <row r="428" spans="2:18" outlineLevel="2" x14ac:dyDescent="0.4">
      <c r="D428" s="23"/>
      <c r="E428" s="23"/>
      <c r="F428" s="26"/>
      <c r="G428" s="33"/>
      <c r="H428" s="26"/>
      <c r="I428" s="33"/>
      <c r="J428" s="37"/>
      <c r="K428" s="26"/>
      <c r="L428" s="5"/>
    </row>
    <row r="429" spans="2:18" outlineLevel="2" x14ac:dyDescent="0.4">
      <c r="D429" s="23"/>
      <c r="E429" s="23"/>
      <c r="F429" s="26"/>
      <c r="G429" s="33"/>
      <c r="H429" s="26"/>
      <c r="I429" s="33"/>
      <c r="J429" s="37"/>
      <c r="K429" s="26"/>
      <c r="L429" s="5"/>
    </row>
    <row r="430" spans="2:18" outlineLevel="2" x14ac:dyDescent="0.4">
      <c r="B430" s="18" t="s">
        <v>170</v>
      </c>
      <c r="C430" s="18"/>
      <c r="D430" s="24"/>
      <c r="E430" s="24"/>
      <c r="F430" s="29"/>
      <c r="G430" s="34">
        <f>SUM(G406:G429)</f>
        <v>17</v>
      </c>
      <c r="H430" s="29"/>
      <c r="I430" s="34"/>
      <c r="J430" s="41">
        <f>SUM(J406:J429)</f>
        <v>3766482</v>
      </c>
      <c r="K430" s="29"/>
      <c r="L430" s="18"/>
    </row>
    <row r="431" spans="2:18" outlineLevel="2" x14ac:dyDescent="0.4">
      <c r="B431" s="6" t="s">
        <v>171</v>
      </c>
      <c r="C431" s="6"/>
      <c r="D431" s="47"/>
      <c r="E431" s="47"/>
      <c r="F431" s="49"/>
      <c r="G431" s="51"/>
      <c r="H431" s="49"/>
      <c r="I431" s="51"/>
      <c r="J431" s="53"/>
      <c r="K431" s="49"/>
      <c r="L431" s="6"/>
    </row>
    <row r="432" spans="2:18" outlineLevel="2" x14ac:dyDescent="0.4">
      <c r="D432" s="23">
        <v>45777</v>
      </c>
      <c r="E432" s="23">
        <v>45777</v>
      </c>
      <c r="F432" s="26" t="s">
        <v>154</v>
      </c>
      <c r="G432" s="33">
        <v>2</v>
      </c>
      <c r="H432" s="26" t="s">
        <v>172</v>
      </c>
      <c r="I432" s="33">
        <v>133613</v>
      </c>
      <c r="J432" s="37">
        <f>표1[[#This Row],[수량]]*표1[[#This Row],[단가]]</f>
        <v>267226</v>
      </c>
      <c r="K432" s="83" t="s">
        <v>173</v>
      </c>
      <c r="L432" s="26" t="s">
        <v>174</v>
      </c>
    </row>
    <row r="433" spans="4:12" outlineLevel="2" x14ac:dyDescent="0.4">
      <c r="D433" s="23">
        <v>45777</v>
      </c>
      <c r="E433" s="23">
        <v>45777</v>
      </c>
      <c r="F433" s="26" t="s">
        <v>154</v>
      </c>
      <c r="G433" s="33">
        <v>2</v>
      </c>
      <c r="H433" s="26" t="s">
        <v>172</v>
      </c>
      <c r="I433" s="33">
        <v>154692</v>
      </c>
      <c r="J433" s="37">
        <f>표1[[#This Row],[수량]]*표1[[#This Row],[단가]]</f>
        <v>309384</v>
      </c>
      <c r="K433" s="83" t="s">
        <v>173</v>
      </c>
      <c r="L433" s="26" t="s">
        <v>175</v>
      </c>
    </row>
    <row r="434" spans="4:12" outlineLevel="2" x14ac:dyDescent="0.4">
      <c r="D434" s="23">
        <v>45807</v>
      </c>
      <c r="E434" s="23">
        <v>45807</v>
      </c>
      <c r="F434" s="26" t="s">
        <v>321</v>
      </c>
      <c r="G434" s="33">
        <v>1</v>
      </c>
      <c r="H434" s="26" t="s">
        <v>172</v>
      </c>
      <c r="I434" s="33">
        <v>143332</v>
      </c>
      <c r="J434" s="37">
        <f>표1[[#This Row],[수량]]*표1[[#This Row],[단가]]</f>
        <v>143332</v>
      </c>
      <c r="K434" s="83" t="s">
        <v>173</v>
      </c>
      <c r="L434" s="5" t="s">
        <v>329</v>
      </c>
    </row>
    <row r="435" spans="4:12" outlineLevel="2" x14ac:dyDescent="0.4">
      <c r="D435" s="23">
        <v>45807</v>
      </c>
      <c r="E435" s="23">
        <v>45807</v>
      </c>
      <c r="F435" s="26" t="s">
        <v>321</v>
      </c>
      <c r="G435" s="33">
        <v>1</v>
      </c>
      <c r="H435" s="26" t="s">
        <v>172</v>
      </c>
      <c r="I435" s="33">
        <v>184746</v>
      </c>
      <c r="J435" s="37">
        <f>표1[[#This Row],[수량]]*표1[[#This Row],[단가]]</f>
        <v>184746</v>
      </c>
      <c r="K435" s="83" t="s">
        <v>173</v>
      </c>
      <c r="L435" s="5" t="s">
        <v>323</v>
      </c>
    </row>
    <row r="436" spans="4:12" outlineLevel="2" x14ac:dyDescent="0.4">
      <c r="D436" s="23">
        <v>45807</v>
      </c>
      <c r="E436" s="23">
        <v>45807</v>
      </c>
      <c r="F436" s="26" t="s">
        <v>321</v>
      </c>
      <c r="G436" s="33">
        <v>7.2</v>
      </c>
      <c r="H436" s="26" t="s">
        <v>172</v>
      </c>
      <c r="I436" s="33">
        <v>172026</v>
      </c>
      <c r="J436" s="37">
        <f>표1[[#This Row],[수량]]*표1[[#This Row],[단가]]</f>
        <v>1238587.2</v>
      </c>
      <c r="K436" s="83" t="s">
        <v>173</v>
      </c>
      <c r="L436" s="5" t="s">
        <v>324</v>
      </c>
    </row>
    <row r="437" spans="4:12" outlineLevel="2" x14ac:dyDescent="0.4">
      <c r="D437" s="23">
        <v>45807</v>
      </c>
      <c r="E437" s="23">
        <v>45807</v>
      </c>
      <c r="F437" s="26" t="s">
        <v>321</v>
      </c>
      <c r="G437" s="33">
        <v>2.1</v>
      </c>
      <c r="H437" s="26" t="s">
        <v>172</v>
      </c>
      <c r="I437" s="33">
        <v>146474</v>
      </c>
      <c r="J437" s="37">
        <f>표1[[#This Row],[수량]]*표1[[#This Row],[단가]]</f>
        <v>307595.40000000002</v>
      </c>
      <c r="K437" s="83" t="s">
        <v>173</v>
      </c>
      <c r="L437" s="5" t="s">
        <v>325</v>
      </c>
    </row>
    <row r="438" spans="4:12" outlineLevel="1" x14ac:dyDescent="0.4">
      <c r="D438" s="23">
        <v>45807</v>
      </c>
      <c r="E438" s="23">
        <v>45807</v>
      </c>
      <c r="F438" s="26" t="s">
        <v>321</v>
      </c>
      <c r="G438" s="33">
        <v>1</v>
      </c>
      <c r="H438" s="26" t="s">
        <v>172</v>
      </c>
      <c r="I438" s="33">
        <v>165162</v>
      </c>
      <c r="J438" s="37">
        <f>표1[[#This Row],[수량]]*표1[[#This Row],[단가]]</f>
        <v>165162</v>
      </c>
      <c r="K438" s="83" t="s">
        <v>173</v>
      </c>
      <c r="L438" s="5" t="s">
        <v>326</v>
      </c>
    </row>
    <row r="439" spans="4:12" x14ac:dyDescent="0.4">
      <c r="D439" s="23">
        <v>45807</v>
      </c>
      <c r="E439" s="23">
        <v>45807</v>
      </c>
      <c r="F439" s="26" t="s">
        <v>321</v>
      </c>
      <c r="G439" s="33">
        <v>2</v>
      </c>
      <c r="H439" s="26" t="s">
        <v>172</v>
      </c>
      <c r="I439" s="33">
        <v>159042</v>
      </c>
      <c r="J439" s="37">
        <f>표1[[#This Row],[수량]]*표1[[#This Row],[단가]]</f>
        <v>318084</v>
      </c>
      <c r="K439" s="83" t="s">
        <v>173</v>
      </c>
      <c r="L439" s="5" t="s">
        <v>327</v>
      </c>
    </row>
    <row r="440" spans="4:12" outlineLevel="1" x14ac:dyDescent="0.4">
      <c r="D440" s="23">
        <v>45807</v>
      </c>
      <c r="E440" s="23">
        <v>45807</v>
      </c>
      <c r="F440" s="26" t="s">
        <v>321</v>
      </c>
      <c r="G440" s="33">
        <v>6</v>
      </c>
      <c r="H440" s="26" t="s">
        <v>172</v>
      </c>
      <c r="I440" s="33">
        <v>179376</v>
      </c>
      <c r="J440" s="37">
        <f>표1[[#This Row],[수량]]*표1[[#This Row],[단가]]</f>
        <v>1076256</v>
      </c>
      <c r="K440" s="83" t="s">
        <v>173</v>
      </c>
      <c r="L440" s="5" t="s">
        <v>328</v>
      </c>
    </row>
    <row r="441" spans="4:12" outlineLevel="1" x14ac:dyDescent="0.4">
      <c r="D441" s="23"/>
      <c r="E441" s="23"/>
      <c r="F441" s="26"/>
      <c r="G441" s="33"/>
      <c r="H441" s="26"/>
      <c r="I441" s="33"/>
      <c r="J441" s="37"/>
      <c r="K441" s="26"/>
      <c r="L441" s="5"/>
    </row>
    <row r="442" spans="4:12" outlineLevel="1" x14ac:dyDescent="0.4">
      <c r="D442" s="23"/>
      <c r="E442" s="23"/>
      <c r="F442" s="26"/>
      <c r="G442" s="33"/>
      <c r="H442" s="26"/>
      <c r="I442" s="33"/>
      <c r="J442" s="37"/>
      <c r="K442" s="26"/>
      <c r="L442" s="5"/>
    </row>
    <row r="443" spans="4:12" outlineLevel="1" x14ac:dyDescent="0.4">
      <c r="D443" s="23"/>
      <c r="E443" s="23"/>
      <c r="F443" s="26"/>
      <c r="G443" s="33"/>
      <c r="H443" s="26"/>
      <c r="I443" s="33"/>
      <c r="J443" s="37"/>
      <c r="K443" s="26"/>
      <c r="L443" s="5"/>
    </row>
    <row r="444" spans="4:12" outlineLevel="1" x14ac:dyDescent="0.4">
      <c r="D444" s="23"/>
      <c r="E444" s="23"/>
      <c r="F444" s="26"/>
      <c r="G444" s="33"/>
      <c r="H444" s="26"/>
      <c r="I444" s="33"/>
      <c r="J444" s="37"/>
      <c r="K444" s="26"/>
      <c r="L444" s="5"/>
    </row>
    <row r="445" spans="4:12" outlineLevel="1" x14ac:dyDescent="0.4">
      <c r="D445" s="23"/>
      <c r="E445" s="23"/>
      <c r="F445" s="26"/>
      <c r="G445" s="33"/>
      <c r="H445" s="26"/>
      <c r="I445" s="33"/>
      <c r="J445" s="37"/>
      <c r="K445" s="26"/>
      <c r="L445" s="5"/>
    </row>
    <row r="446" spans="4:12" outlineLevel="1" x14ac:dyDescent="0.4">
      <c r="D446" s="23"/>
      <c r="E446" s="23"/>
      <c r="F446" s="26"/>
      <c r="G446" s="33"/>
      <c r="H446" s="26"/>
      <c r="I446" s="33"/>
      <c r="J446" s="37"/>
      <c r="K446" s="26"/>
      <c r="L446" s="5"/>
    </row>
    <row r="447" spans="4:12" outlineLevel="1" x14ac:dyDescent="0.4">
      <c r="D447" s="23"/>
      <c r="E447" s="23"/>
      <c r="F447" s="26"/>
      <c r="G447" s="33"/>
      <c r="H447" s="26"/>
      <c r="I447" s="33"/>
      <c r="J447" s="37"/>
      <c r="K447" s="26"/>
      <c r="L447" s="5"/>
    </row>
    <row r="448" spans="4:12" outlineLevel="1" x14ac:dyDescent="0.4">
      <c r="D448" s="23"/>
      <c r="E448" s="23"/>
      <c r="F448" s="26"/>
      <c r="G448" s="33"/>
      <c r="H448" s="26"/>
      <c r="I448" s="33"/>
      <c r="J448" s="37"/>
      <c r="K448" s="26"/>
      <c r="L448" s="5"/>
    </row>
    <row r="449" spans="1:18" outlineLevel="1" x14ac:dyDescent="0.4">
      <c r="D449" s="23"/>
      <c r="E449" s="23"/>
      <c r="F449" s="26"/>
      <c r="G449" s="33"/>
      <c r="H449" s="26"/>
      <c r="I449" s="33"/>
      <c r="J449" s="37"/>
      <c r="K449" s="26"/>
      <c r="L449" s="5"/>
    </row>
    <row r="450" spans="1:18" outlineLevel="1" x14ac:dyDescent="0.4">
      <c r="D450" s="23"/>
      <c r="E450" s="23"/>
      <c r="F450" s="26"/>
      <c r="G450" s="33"/>
      <c r="H450" s="26"/>
      <c r="I450" s="33"/>
      <c r="J450" s="37"/>
      <c r="K450" s="26"/>
      <c r="L450" s="5"/>
    </row>
    <row r="451" spans="1:18" outlineLevel="1" x14ac:dyDescent="0.4">
      <c r="D451" s="23"/>
      <c r="E451" s="23"/>
      <c r="F451" s="26"/>
      <c r="G451" s="33"/>
      <c r="H451" s="26"/>
      <c r="I451" s="33"/>
      <c r="J451" s="37"/>
      <c r="K451" s="26"/>
      <c r="L451" s="5"/>
    </row>
    <row r="452" spans="1:18" outlineLevel="1" x14ac:dyDescent="0.4">
      <c r="D452" s="23"/>
      <c r="E452" s="23"/>
      <c r="F452" s="26"/>
      <c r="G452" s="33"/>
      <c r="H452" s="26"/>
      <c r="I452" s="33"/>
      <c r="J452" s="37"/>
      <c r="K452" s="26"/>
      <c r="L452" s="5"/>
    </row>
    <row r="453" spans="1:18" outlineLevel="1" x14ac:dyDescent="0.4">
      <c r="D453" s="23"/>
      <c r="E453" s="23"/>
      <c r="F453" s="26"/>
      <c r="G453" s="33"/>
      <c r="H453" s="26"/>
      <c r="I453" s="33"/>
      <c r="J453" s="37"/>
      <c r="K453" s="26"/>
      <c r="L453" s="5"/>
    </row>
    <row r="454" spans="1:18" outlineLevel="1" x14ac:dyDescent="0.4">
      <c r="B454" s="19" t="s">
        <v>176</v>
      </c>
      <c r="C454" s="19"/>
      <c r="D454" s="25"/>
      <c r="E454" s="25"/>
      <c r="F454" s="30"/>
      <c r="G454" s="35">
        <f>SUM(G432:G453)</f>
        <v>24.299999999999997</v>
      </c>
      <c r="H454" s="30"/>
      <c r="I454" s="35"/>
      <c r="J454" s="42">
        <f>SUM(J432:J453)</f>
        <v>4010372.6</v>
      </c>
      <c r="K454" s="30"/>
      <c r="L454" s="19"/>
    </row>
    <row r="455" spans="1:18" outlineLevel="1" x14ac:dyDescent="0.4">
      <c r="A455" s="18" t="s">
        <v>177</v>
      </c>
      <c r="B455" s="18"/>
      <c r="C455" s="18"/>
      <c r="D455" s="24"/>
      <c r="E455" s="24"/>
      <c r="F455" s="29"/>
      <c r="G455" s="34"/>
      <c r="H455" s="29"/>
      <c r="I455" s="34"/>
      <c r="J455" s="41">
        <f>SUM(J430,J454)</f>
        <v>7776854.5999999996</v>
      </c>
      <c r="K455" s="29"/>
      <c r="L455" s="18"/>
    </row>
    <row r="456" spans="1:18" outlineLevel="1" x14ac:dyDescent="0.4">
      <c r="A456" s="17" t="s">
        <v>178</v>
      </c>
      <c r="B456" s="17"/>
      <c r="C456" s="17"/>
      <c r="D456" s="46"/>
      <c r="E456" s="46"/>
      <c r="F456" s="48"/>
      <c r="G456" s="50"/>
      <c r="H456" s="48"/>
      <c r="I456" s="50"/>
      <c r="J456" s="52"/>
      <c r="K456" s="48"/>
      <c r="L456" s="17"/>
    </row>
    <row r="457" spans="1:18" outlineLevel="1" x14ac:dyDescent="0.4">
      <c r="D457" s="23">
        <v>45714</v>
      </c>
      <c r="E457" s="23">
        <v>45714</v>
      </c>
      <c r="F457" s="26" t="s">
        <v>179</v>
      </c>
      <c r="G457" s="33"/>
      <c r="H457" s="26"/>
      <c r="I457" s="33"/>
      <c r="J457" s="37">
        <v>12000</v>
      </c>
      <c r="K457" s="26" t="s">
        <v>423</v>
      </c>
      <c r="L457" s="5"/>
    </row>
    <row r="458" spans="1:18" outlineLevel="1" x14ac:dyDescent="0.4">
      <c r="D458" s="23">
        <v>45712</v>
      </c>
      <c r="E458" s="23">
        <v>45712</v>
      </c>
      <c r="F458" s="26" t="s">
        <v>179</v>
      </c>
      <c r="G458" s="33"/>
      <c r="H458" s="26"/>
      <c r="I458" s="33"/>
      <c r="J458" s="37">
        <v>45000</v>
      </c>
      <c r="K458" s="26" t="s">
        <v>421</v>
      </c>
      <c r="L458" s="5"/>
    </row>
    <row r="459" spans="1:18" outlineLevel="1" x14ac:dyDescent="0.4">
      <c r="D459" s="23">
        <v>45712</v>
      </c>
      <c r="E459" s="23">
        <v>45712</v>
      </c>
      <c r="F459" s="26" t="s">
        <v>179</v>
      </c>
      <c r="G459" s="33"/>
      <c r="H459" s="26"/>
      <c r="I459" s="33"/>
      <c r="J459" s="37">
        <v>280000</v>
      </c>
      <c r="K459" s="26" t="s">
        <v>411</v>
      </c>
      <c r="L459" s="5"/>
    </row>
    <row r="460" spans="1:18" outlineLevel="1" x14ac:dyDescent="0.4">
      <c r="D460" s="23">
        <v>45713</v>
      </c>
      <c r="E460" s="23">
        <v>45713</v>
      </c>
      <c r="F460" s="26" t="s">
        <v>179</v>
      </c>
      <c r="G460" s="33"/>
      <c r="H460" s="26"/>
      <c r="I460" s="33"/>
      <c r="J460" s="37">
        <v>70000</v>
      </c>
      <c r="K460" s="26" t="s">
        <v>420</v>
      </c>
      <c r="L460" s="5"/>
    </row>
    <row r="461" spans="1:18" outlineLevel="1" x14ac:dyDescent="0.4">
      <c r="D461" s="23">
        <v>45714</v>
      </c>
      <c r="E461" s="23">
        <v>45714</v>
      </c>
      <c r="F461" s="26" t="s">
        <v>179</v>
      </c>
      <c r="G461" s="33"/>
      <c r="H461" s="26"/>
      <c r="I461" s="33"/>
      <c r="J461" s="37">
        <v>350000</v>
      </c>
      <c r="K461" s="26" t="s">
        <v>413</v>
      </c>
      <c r="L461" s="5"/>
    </row>
    <row r="462" spans="1:18" outlineLevel="1" x14ac:dyDescent="0.4">
      <c r="D462" s="23">
        <v>45708</v>
      </c>
      <c r="E462" s="23">
        <v>45708</v>
      </c>
      <c r="F462" s="26" t="s">
        <v>179</v>
      </c>
      <c r="G462" s="33"/>
      <c r="H462" s="26"/>
      <c r="I462" s="33"/>
      <c r="J462" s="37">
        <v>120000</v>
      </c>
      <c r="K462" s="26" t="s">
        <v>422</v>
      </c>
      <c r="L462" s="5"/>
      <c r="O462" s="63" t="s">
        <v>413</v>
      </c>
      <c r="P462" s="64">
        <v>45611</v>
      </c>
      <c r="Q462" s="65">
        <f t="shared" ref="Q462:Q468" si="13">SUMIFS($J:$J, $K:$K, O462, $E:$E, "&gt;="&amp;DATE(YEAR(P462), MONTH(P462), 1), $E:$E, "&lt;="&amp;EOMONTH(P462, 0))</f>
        <v>0</v>
      </c>
      <c r="R462" s="71">
        <v>0</v>
      </c>
    </row>
    <row r="463" spans="1:18" outlineLevel="1" x14ac:dyDescent="0.4">
      <c r="D463" s="23">
        <v>45709</v>
      </c>
      <c r="E463" s="23">
        <v>45709</v>
      </c>
      <c r="F463" s="26" t="s">
        <v>180</v>
      </c>
      <c r="G463" s="33"/>
      <c r="H463" s="26"/>
      <c r="I463" s="33"/>
      <c r="J463" s="37">
        <v>70000</v>
      </c>
      <c r="K463" s="26" t="s">
        <v>426</v>
      </c>
      <c r="L463" s="5"/>
      <c r="O463" s="63" t="s">
        <v>413</v>
      </c>
      <c r="P463" s="64">
        <v>45641</v>
      </c>
      <c r="Q463" s="65">
        <f t="shared" si="13"/>
        <v>0</v>
      </c>
      <c r="R463" s="71">
        <v>0</v>
      </c>
    </row>
    <row r="464" spans="1:18" outlineLevel="1" x14ac:dyDescent="0.4">
      <c r="D464" s="23">
        <v>45709</v>
      </c>
      <c r="E464" s="23">
        <v>45709</v>
      </c>
      <c r="F464" s="26" t="s">
        <v>180</v>
      </c>
      <c r="G464" s="33"/>
      <c r="H464" s="26"/>
      <c r="I464" s="33"/>
      <c r="J464" s="37">
        <v>320000</v>
      </c>
      <c r="K464" s="26" t="s">
        <v>414</v>
      </c>
      <c r="L464" s="5"/>
      <c r="O464" s="63" t="s">
        <v>413</v>
      </c>
      <c r="P464" s="64">
        <v>45672</v>
      </c>
      <c r="Q464" s="65">
        <f t="shared" si="13"/>
        <v>0</v>
      </c>
      <c r="R464" s="71">
        <v>0</v>
      </c>
    </row>
    <row r="465" spans="4:18" outlineLevel="1" x14ac:dyDescent="0.4">
      <c r="D465" s="23">
        <v>45729</v>
      </c>
      <c r="E465" s="23">
        <v>45729</v>
      </c>
      <c r="F465" s="26" t="s">
        <v>181</v>
      </c>
      <c r="G465" s="33"/>
      <c r="H465" s="26"/>
      <c r="I465" s="33"/>
      <c r="J465" s="37">
        <v>100000</v>
      </c>
      <c r="K465" s="26" t="s">
        <v>425</v>
      </c>
      <c r="L465" s="5"/>
      <c r="O465" s="75" t="s">
        <v>413</v>
      </c>
      <c r="P465" s="76">
        <v>45703</v>
      </c>
      <c r="Q465" s="77">
        <f t="shared" si="13"/>
        <v>350000</v>
      </c>
      <c r="R465" s="78">
        <v>350000</v>
      </c>
    </row>
    <row r="466" spans="4:18" outlineLevel="1" x14ac:dyDescent="0.4">
      <c r="D466" s="23">
        <v>45747</v>
      </c>
      <c r="E466" s="23">
        <v>45747</v>
      </c>
      <c r="F466" s="26" t="s">
        <v>181</v>
      </c>
      <c r="G466" s="33"/>
      <c r="H466" s="26"/>
      <c r="I466" s="33"/>
      <c r="J466" s="37">
        <v>580000</v>
      </c>
      <c r="K466" s="26" t="s">
        <v>413</v>
      </c>
      <c r="L466" s="5"/>
      <c r="O466" s="75" t="s">
        <v>413</v>
      </c>
      <c r="P466" s="76">
        <v>45731</v>
      </c>
      <c r="Q466" s="77">
        <f t="shared" si="13"/>
        <v>580000</v>
      </c>
      <c r="R466" s="78">
        <v>580000</v>
      </c>
    </row>
    <row r="467" spans="4:18" outlineLevel="1" x14ac:dyDescent="0.4">
      <c r="D467" s="23">
        <v>45726</v>
      </c>
      <c r="E467" s="23">
        <v>45726</v>
      </c>
      <c r="F467" s="26" t="s">
        <v>181</v>
      </c>
      <c r="G467" s="33"/>
      <c r="H467" s="26"/>
      <c r="I467" s="33"/>
      <c r="J467" s="37">
        <f>40000+50000+25000</f>
        <v>115000</v>
      </c>
      <c r="K467" s="26" t="s">
        <v>426</v>
      </c>
      <c r="L467" s="5"/>
      <c r="O467" s="75" t="s">
        <v>413</v>
      </c>
      <c r="P467" s="76">
        <v>45762</v>
      </c>
      <c r="Q467" s="77">
        <f t="shared" si="13"/>
        <v>420000</v>
      </c>
      <c r="R467" s="78">
        <v>420000</v>
      </c>
    </row>
    <row r="468" spans="4:18" outlineLevel="1" x14ac:dyDescent="0.4">
      <c r="D468" s="23">
        <v>45747</v>
      </c>
      <c r="E468" s="23">
        <v>45747</v>
      </c>
      <c r="F468" s="26" t="s">
        <v>181</v>
      </c>
      <c r="G468" s="33"/>
      <c r="H468" s="26"/>
      <c r="I468" s="33"/>
      <c r="J468" s="37">
        <v>40000</v>
      </c>
      <c r="K468" s="26" t="s">
        <v>427</v>
      </c>
      <c r="L468" s="5"/>
      <c r="O468" s="75" t="s">
        <v>413</v>
      </c>
      <c r="P468" s="76">
        <v>45792</v>
      </c>
      <c r="Q468" s="77">
        <f t="shared" si="13"/>
        <v>820000</v>
      </c>
      <c r="R468" s="78">
        <v>820000</v>
      </c>
    </row>
    <row r="469" spans="4:18" x14ac:dyDescent="0.4">
      <c r="D469" s="23">
        <v>45762</v>
      </c>
      <c r="E469" s="23">
        <v>45762</v>
      </c>
      <c r="F469" s="26" t="s">
        <v>182</v>
      </c>
      <c r="G469" s="33"/>
      <c r="H469" s="26"/>
      <c r="I469" s="33"/>
      <c r="J469" s="37">
        <v>320000</v>
      </c>
      <c r="K469" s="26" t="s">
        <v>427</v>
      </c>
      <c r="L469" s="5"/>
      <c r="O469" s="75"/>
      <c r="P469" s="76"/>
      <c r="Q469" s="77"/>
      <c r="R469" s="78"/>
    </row>
    <row r="470" spans="4:18" outlineLevel="1" x14ac:dyDescent="0.4">
      <c r="D470" s="23">
        <v>45777</v>
      </c>
      <c r="E470" s="23">
        <v>45777</v>
      </c>
      <c r="F470" s="26" t="s">
        <v>182</v>
      </c>
      <c r="G470" s="33"/>
      <c r="H470" s="26"/>
      <c r="I470" s="33"/>
      <c r="J470" s="37">
        <v>420000</v>
      </c>
      <c r="K470" s="26" t="s">
        <v>413</v>
      </c>
      <c r="L470" s="5"/>
      <c r="O470" s="79" t="s">
        <v>413</v>
      </c>
      <c r="P470" s="80"/>
      <c r="Q470" s="81">
        <f>SUM(Q462:Q469)</f>
        <v>2170000</v>
      </c>
      <c r="R470" s="81">
        <f>SUM(R462:R469)</f>
        <v>2170000</v>
      </c>
    </row>
    <row r="471" spans="4:18" outlineLevel="1" x14ac:dyDescent="0.4">
      <c r="D471" s="23">
        <v>45777</v>
      </c>
      <c r="E471" s="23">
        <v>45777</v>
      </c>
      <c r="F471" s="26" t="s">
        <v>182</v>
      </c>
      <c r="G471" s="33"/>
      <c r="H471" s="26"/>
      <c r="I471" s="33"/>
      <c r="J471" s="37">
        <v>40000</v>
      </c>
      <c r="K471" s="26" t="s">
        <v>411</v>
      </c>
      <c r="L471" s="5"/>
    </row>
    <row r="472" spans="4:18" outlineLevel="1" x14ac:dyDescent="0.4">
      <c r="D472" s="23">
        <v>45777</v>
      </c>
      <c r="E472" s="23">
        <v>45777</v>
      </c>
      <c r="F472" s="26" t="s">
        <v>182</v>
      </c>
      <c r="G472" s="33"/>
      <c r="H472" s="26"/>
      <c r="I472" s="33"/>
      <c r="J472" s="37">
        <v>90000</v>
      </c>
      <c r="K472" s="26" t="s">
        <v>425</v>
      </c>
      <c r="L472" s="5"/>
    </row>
    <row r="473" spans="4:18" outlineLevel="1" x14ac:dyDescent="0.4">
      <c r="D473" s="23">
        <v>45808</v>
      </c>
      <c r="E473" s="23">
        <v>45808</v>
      </c>
      <c r="F473" s="26" t="s">
        <v>320</v>
      </c>
      <c r="G473" s="33"/>
      <c r="H473" s="26"/>
      <c r="I473" s="33"/>
      <c r="J473" s="37">
        <v>820000</v>
      </c>
      <c r="K473" s="26" t="s">
        <v>413</v>
      </c>
      <c r="L473" s="5"/>
    </row>
    <row r="474" spans="4:18" outlineLevel="1" x14ac:dyDescent="0.4">
      <c r="D474" s="23">
        <v>45808</v>
      </c>
      <c r="E474" s="23">
        <v>45808</v>
      </c>
      <c r="F474" s="26" t="s">
        <v>320</v>
      </c>
      <c r="G474" s="33"/>
      <c r="H474" s="26"/>
      <c r="I474" s="33"/>
      <c r="J474" s="37">
        <v>100000</v>
      </c>
      <c r="K474" s="26" t="s">
        <v>422</v>
      </c>
      <c r="L474" s="5"/>
    </row>
    <row r="475" spans="4:18" outlineLevel="1" x14ac:dyDescent="0.4">
      <c r="D475" s="23">
        <v>45808</v>
      </c>
      <c r="E475" s="23">
        <v>45808</v>
      </c>
      <c r="F475" s="26" t="s">
        <v>320</v>
      </c>
      <c r="G475" s="33"/>
      <c r="H475" s="26"/>
      <c r="I475" s="33"/>
      <c r="J475" s="37">
        <v>70000</v>
      </c>
      <c r="K475" s="26" t="s">
        <v>427</v>
      </c>
      <c r="L475" s="5"/>
    </row>
    <row r="476" spans="4:18" outlineLevel="1" x14ac:dyDescent="0.4">
      <c r="D476" s="23"/>
      <c r="E476" s="23"/>
      <c r="F476" s="26"/>
      <c r="G476" s="33"/>
      <c r="H476" s="26"/>
      <c r="I476" s="33"/>
      <c r="J476" s="37"/>
      <c r="K476" s="26"/>
      <c r="L476" s="5"/>
      <c r="O476" s="127"/>
      <c r="P476" s="128"/>
      <c r="Q476" s="126"/>
      <c r="R476" s="129"/>
    </row>
    <row r="477" spans="4:18" outlineLevel="1" x14ac:dyDescent="0.4">
      <c r="D477" s="23"/>
      <c r="E477" s="23"/>
      <c r="F477" s="26"/>
      <c r="G477" s="33"/>
      <c r="H477" s="26"/>
      <c r="I477" s="33"/>
      <c r="J477" s="37"/>
      <c r="K477" s="26"/>
      <c r="L477" s="5"/>
      <c r="O477" s="127"/>
      <c r="P477" s="128"/>
      <c r="Q477" s="126"/>
      <c r="R477" s="129"/>
    </row>
    <row r="478" spans="4:18" outlineLevel="1" x14ac:dyDescent="0.4">
      <c r="D478" s="23"/>
      <c r="E478" s="23"/>
      <c r="F478" s="26"/>
      <c r="G478" s="33"/>
      <c r="H478" s="26"/>
      <c r="I478" s="33"/>
      <c r="J478" s="37"/>
      <c r="K478" s="26"/>
      <c r="L478" s="5"/>
      <c r="O478" s="127"/>
      <c r="P478" s="128"/>
      <c r="Q478" s="126"/>
      <c r="R478" s="129"/>
    </row>
    <row r="479" spans="4:18" outlineLevel="1" x14ac:dyDescent="0.4">
      <c r="D479" s="23"/>
      <c r="E479" s="23"/>
      <c r="F479" s="26"/>
      <c r="G479" s="33"/>
      <c r="H479" s="26"/>
      <c r="I479" s="33"/>
      <c r="J479" s="37"/>
      <c r="K479" s="26"/>
      <c r="L479" s="5"/>
      <c r="O479" s="127"/>
      <c r="P479" s="128"/>
      <c r="Q479" s="126"/>
      <c r="R479" s="129"/>
    </row>
    <row r="480" spans="4:18" outlineLevel="1" x14ac:dyDescent="0.4">
      <c r="D480" s="23"/>
      <c r="E480" s="23"/>
      <c r="F480" s="26"/>
      <c r="G480" s="33"/>
      <c r="H480" s="26"/>
      <c r="I480" s="33"/>
      <c r="J480" s="37"/>
      <c r="K480" s="26"/>
      <c r="L480" s="5"/>
      <c r="O480" s="127"/>
      <c r="P480" s="128"/>
      <c r="Q480" s="126"/>
      <c r="R480" s="129"/>
    </row>
    <row r="481" spans="1:18" outlineLevel="1" x14ac:dyDescent="0.4">
      <c r="D481" s="23"/>
      <c r="E481" s="23"/>
      <c r="F481" s="26"/>
      <c r="G481" s="33"/>
      <c r="H481" s="26"/>
      <c r="I481" s="33"/>
      <c r="J481" s="37"/>
      <c r="K481" s="26"/>
      <c r="L481" s="5"/>
      <c r="O481" s="127"/>
      <c r="P481" s="128"/>
      <c r="Q481" s="126"/>
      <c r="R481" s="126"/>
    </row>
    <row r="482" spans="1:18" outlineLevel="1" x14ac:dyDescent="0.4">
      <c r="D482" s="23"/>
      <c r="E482" s="23"/>
      <c r="F482" s="26"/>
      <c r="G482" s="33"/>
      <c r="H482" s="26"/>
      <c r="I482" s="33"/>
      <c r="J482" s="37"/>
      <c r="K482" s="26"/>
      <c r="L482" s="5"/>
    </row>
    <row r="483" spans="1:18" outlineLevel="1" x14ac:dyDescent="0.4">
      <c r="D483" s="23"/>
      <c r="E483" s="23"/>
      <c r="F483" s="26"/>
      <c r="G483" s="33"/>
      <c r="H483" s="26"/>
      <c r="I483" s="33"/>
      <c r="J483" s="37"/>
      <c r="K483" s="26"/>
      <c r="L483" s="5"/>
    </row>
    <row r="484" spans="1:18" outlineLevel="1" x14ac:dyDescent="0.4">
      <c r="D484" s="23"/>
      <c r="E484" s="23"/>
      <c r="F484" s="26"/>
      <c r="G484" s="33"/>
      <c r="H484" s="26"/>
      <c r="I484" s="33"/>
      <c r="J484" s="37"/>
      <c r="K484" s="26"/>
      <c r="L484" s="5"/>
    </row>
    <row r="485" spans="1:18" outlineLevel="1" x14ac:dyDescent="0.4">
      <c r="D485" s="23"/>
      <c r="E485" s="23"/>
      <c r="F485" s="26"/>
      <c r="G485" s="33"/>
      <c r="H485" s="26"/>
      <c r="I485" s="33"/>
      <c r="J485" s="37"/>
      <c r="K485" s="26"/>
      <c r="L485" s="5"/>
    </row>
    <row r="486" spans="1:18" outlineLevel="1" x14ac:dyDescent="0.4">
      <c r="A486" s="18" t="s">
        <v>183</v>
      </c>
      <c r="B486" s="18"/>
      <c r="C486" s="18"/>
      <c r="D486" s="24"/>
      <c r="E486" s="24"/>
      <c r="F486" s="29"/>
      <c r="G486" s="34"/>
      <c r="H486" s="29"/>
      <c r="I486" s="34"/>
      <c r="J486" s="41">
        <f>SUM(J457:J485)</f>
        <v>3962000</v>
      </c>
      <c r="K486" s="29"/>
      <c r="L486" s="18"/>
    </row>
    <row r="487" spans="1:18" outlineLevel="1" x14ac:dyDescent="0.4">
      <c r="A487" s="17" t="s">
        <v>184</v>
      </c>
      <c r="B487" s="17"/>
      <c r="C487" s="17"/>
      <c r="D487" s="46"/>
      <c r="E487" s="46"/>
      <c r="F487" s="48"/>
      <c r="G487" s="50"/>
      <c r="H487" s="48"/>
      <c r="I487" s="50"/>
      <c r="J487" s="52"/>
      <c r="K487" s="48"/>
      <c r="L487" s="17"/>
    </row>
    <row r="488" spans="1:18" outlineLevel="1" x14ac:dyDescent="0.4">
      <c r="B488" s="6" t="s">
        <v>185</v>
      </c>
      <c r="C488" s="6"/>
      <c r="D488" s="47"/>
      <c r="E488" s="47"/>
      <c r="F488" s="49"/>
      <c r="G488" s="51"/>
      <c r="H488" s="49"/>
      <c r="I488" s="51"/>
      <c r="J488" s="53"/>
      <c r="K488" s="49"/>
      <c r="L488" s="6"/>
    </row>
    <row r="489" spans="1:18" outlineLevel="1" x14ac:dyDescent="0.4">
      <c r="D489" s="23">
        <v>45712</v>
      </c>
      <c r="E489" s="82">
        <v>45775</v>
      </c>
      <c r="F489" s="83" t="s">
        <v>354</v>
      </c>
      <c r="G489" s="84">
        <v>1</v>
      </c>
      <c r="H489" s="83" t="s">
        <v>66</v>
      </c>
      <c r="I489" s="84">
        <v>141691</v>
      </c>
      <c r="J489" s="85">
        <f>I489*G489</f>
        <v>141691</v>
      </c>
      <c r="K489" s="83" t="s">
        <v>427</v>
      </c>
      <c r="L489" s="9" t="s">
        <v>112</v>
      </c>
    </row>
    <row r="490" spans="1:18" outlineLevel="1" x14ac:dyDescent="0.4">
      <c r="D490" s="82">
        <v>45747</v>
      </c>
      <c r="E490" s="82">
        <v>45747</v>
      </c>
      <c r="F490" s="83" t="s">
        <v>353</v>
      </c>
      <c r="G490" s="84">
        <v>5</v>
      </c>
      <c r="H490" s="83" t="s">
        <v>66</v>
      </c>
      <c r="I490" s="84">
        <v>40793</v>
      </c>
      <c r="J490" s="85">
        <f t="shared" ref="J490:J494" si="14">I490*G490</f>
        <v>203965</v>
      </c>
      <c r="K490" s="83" t="s">
        <v>427</v>
      </c>
      <c r="L490" s="9"/>
    </row>
    <row r="491" spans="1:18" outlineLevel="1" x14ac:dyDescent="0.4">
      <c r="D491" s="82">
        <v>45747</v>
      </c>
      <c r="E491" s="82">
        <v>45747</v>
      </c>
      <c r="F491" s="83" t="s">
        <v>355</v>
      </c>
      <c r="G491" s="84">
        <v>5</v>
      </c>
      <c r="H491" s="83" t="s">
        <v>66</v>
      </c>
      <c r="I491" s="84">
        <v>841</v>
      </c>
      <c r="J491" s="85">
        <f t="shared" si="14"/>
        <v>4205</v>
      </c>
      <c r="K491" s="83" t="s">
        <v>427</v>
      </c>
      <c r="L491" s="9"/>
    </row>
    <row r="492" spans="1:18" outlineLevel="1" x14ac:dyDescent="0.4">
      <c r="D492" s="82">
        <v>45747</v>
      </c>
      <c r="E492" s="82">
        <v>45747</v>
      </c>
      <c r="F492" s="83" t="s">
        <v>356</v>
      </c>
      <c r="G492" s="84">
        <v>5</v>
      </c>
      <c r="H492" s="83" t="s">
        <v>66</v>
      </c>
      <c r="I492" s="84">
        <v>2273</v>
      </c>
      <c r="J492" s="85">
        <f t="shared" si="14"/>
        <v>11365</v>
      </c>
      <c r="K492" s="83" t="s">
        <v>427</v>
      </c>
      <c r="L492" s="9"/>
    </row>
    <row r="493" spans="1:18" outlineLevel="1" x14ac:dyDescent="0.4">
      <c r="D493" s="82">
        <v>45775</v>
      </c>
      <c r="E493" s="82">
        <v>45775</v>
      </c>
      <c r="F493" s="83" t="s">
        <v>357</v>
      </c>
      <c r="G493" s="84">
        <v>2</v>
      </c>
      <c r="H493" s="83" t="s">
        <v>66</v>
      </c>
      <c r="I493" s="84">
        <v>20620</v>
      </c>
      <c r="J493" s="85">
        <f t="shared" si="14"/>
        <v>41240</v>
      </c>
      <c r="K493" s="83" t="s">
        <v>427</v>
      </c>
      <c r="L493" s="9"/>
    </row>
    <row r="494" spans="1:18" outlineLevel="1" x14ac:dyDescent="0.4">
      <c r="D494" s="82">
        <v>45747</v>
      </c>
      <c r="E494" s="82">
        <v>45747</v>
      </c>
      <c r="F494" s="83" t="s">
        <v>358</v>
      </c>
      <c r="G494" s="84">
        <v>4</v>
      </c>
      <c r="H494" s="83" t="s">
        <v>66</v>
      </c>
      <c r="I494" s="84">
        <v>3894</v>
      </c>
      <c r="J494" s="85">
        <f t="shared" si="14"/>
        <v>15576</v>
      </c>
      <c r="K494" s="83" t="s">
        <v>427</v>
      </c>
      <c r="L494" s="9"/>
    </row>
    <row r="495" spans="1:18" outlineLevel="1" x14ac:dyDescent="0.4">
      <c r="D495" s="23"/>
      <c r="E495" s="82"/>
      <c r="F495" s="83"/>
      <c r="G495" s="84"/>
      <c r="H495" s="83"/>
      <c r="I495" s="84"/>
      <c r="J495" s="85"/>
      <c r="K495" s="83"/>
      <c r="L495" s="9"/>
    </row>
    <row r="496" spans="1:18" outlineLevel="1" x14ac:dyDescent="0.4">
      <c r="D496" s="87">
        <v>36526</v>
      </c>
      <c r="E496" s="92">
        <v>45747</v>
      </c>
      <c r="F496" s="93" t="s">
        <v>188</v>
      </c>
      <c r="G496" s="94">
        <v>1</v>
      </c>
      <c r="H496" s="93" t="s">
        <v>31</v>
      </c>
      <c r="I496" s="94">
        <v>111047</v>
      </c>
      <c r="J496" s="95">
        <f>표1[[#This Row],[수량]]*표1[[#This Row],[단가]]</f>
        <v>111047</v>
      </c>
      <c r="K496" s="93" t="s">
        <v>427</v>
      </c>
      <c r="L496" s="96"/>
    </row>
    <row r="497" spans="4:18" outlineLevel="1" x14ac:dyDescent="0.4">
      <c r="D497" s="87">
        <v>36526</v>
      </c>
      <c r="E497" s="92">
        <v>45747</v>
      </c>
      <c r="F497" s="93" t="s">
        <v>187</v>
      </c>
      <c r="G497" s="94">
        <v>1</v>
      </c>
      <c r="H497" s="93" t="s">
        <v>31</v>
      </c>
      <c r="I497" s="94">
        <v>17618</v>
      </c>
      <c r="J497" s="95">
        <f>표1[[#This Row],[수량]]*표1[[#This Row],[단가]]</f>
        <v>17618</v>
      </c>
      <c r="K497" s="93" t="s">
        <v>427</v>
      </c>
      <c r="L497" s="96"/>
    </row>
    <row r="498" spans="4:18" outlineLevel="1" x14ac:dyDescent="0.4">
      <c r="D498" s="23"/>
      <c r="E498" s="82"/>
      <c r="F498" s="83"/>
      <c r="G498" s="84"/>
      <c r="H498" s="83"/>
      <c r="I498" s="84"/>
      <c r="J498" s="85"/>
      <c r="K498" s="83"/>
      <c r="L498" s="9"/>
    </row>
    <row r="499" spans="4:18" x14ac:dyDescent="0.4">
      <c r="D499" s="23"/>
      <c r="E499" s="82"/>
      <c r="F499" s="83"/>
      <c r="G499" s="84"/>
      <c r="H499" s="83"/>
      <c r="I499" s="84"/>
      <c r="J499" s="85"/>
      <c r="K499" s="83"/>
      <c r="L499" s="9"/>
    </row>
    <row r="500" spans="4:18" outlineLevel="1" x14ac:dyDescent="0.4">
      <c r="D500" s="23"/>
      <c r="E500" s="82"/>
      <c r="F500" s="83"/>
      <c r="G500" s="84"/>
      <c r="H500" s="83"/>
      <c r="I500" s="84"/>
      <c r="J500" s="85"/>
      <c r="K500" s="83"/>
      <c r="L500" s="9"/>
    </row>
    <row r="501" spans="4:18" outlineLevel="1" x14ac:dyDescent="0.4">
      <c r="D501" s="23"/>
      <c r="E501" s="82"/>
      <c r="F501" s="83"/>
      <c r="G501" s="84"/>
      <c r="H501" s="83"/>
      <c r="I501" s="84"/>
      <c r="J501" s="85"/>
      <c r="K501" s="83"/>
      <c r="L501" s="9"/>
    </row>
    <row r="502" spans="4:18" outlineLevel="1" x14ac:dyDescent="0.4">
      <c r="D502" s="23"/>
      <c r="E502" s="82"/>
      <c r="F502" s="83"/>
      <c r="G502" s="84"/>
      <c r="H502" s="83"/>
      <c r="I502" s="84"/>
      <c r="J502" s="85"/>
      <c r="K502" s="83"/>
      <c r="L502" s="9"/>
    </row>
    <row r="503" spans="4:18" outlineLevel="1" x14ac:dyDescent="0.4">
      <c r="D503" s="23"/>
      <c r="E503" s="82"/>
      <c r="F503" s="83"/>
      <c r="G503" s="84"/>
      <c r="H503" s="83"/>
      <c r="I503" s="84"/>
      <c r="J503" s="85"/>
      <c r="K503" s="83"/>
      <c r="L503" s="9"/>
    </row>
    <row r="504" spans="4:18" outlineLevel="1" x14ac:dyDescent="0.4">
      <c r="D504" s="87">
        <v>36526</v>
      </c>
      <c r="E504" s="92">
        <v>45748</v>
      </c>
      <c r="F504" s="93" t="s">
        <v>189</v>
      </c>
      <c r="G504" s="94">
        <v>1</v>
      </c>
      <c r="H504" s="93" t="s">
        <v>124</v>
      </c>
      <c r="I504" s="94">
        <v>86430</v>
      </c>
      <c r="J504" s="95">
        <f>표1[[#This Row],[수량]]*표1[[#This Row],[단가]]</f>
        <v>86430</v>
      </c>
      <c r="K504" s="93" t="s">
        <v>427</v>
      </c>
      <c r="L504" s="96"/>
    </row>
    <row r="505" spans="4:18" outlineLevel="1" x14ac:dyDescent="0.4">
      <c r="D505" s="87">
        <v>36526</v>
      </c>
      <c r="E505" s="92">
        <v>45775</v>
      </c>
      <c r="F505" s="93" t="s">
        <v>190</v>
      </c>
      <c r="G505" s="94">
        <v>4</v>
      </c>
      <c r="H505" s="93" t="s">
        <v>31</v>
      </c>
      <c r="I505" s="94">
        <v>5150</v>
      </c>
      <c r="J505" s="95">
        <f>표1[[#This Row],[수량]]*표1[[#This Row],[단가]]</f>
        <v>20600</v>
      </c>
      <c r="K505" s="93" t="s">
        <v>427</v>
      </c>
      <c r="L505" s="96"/>
    </row>
    <row r="506" spans="4:18" outlineLevel="1" x14ac:dyDescent="0.4">
      <c r="D506" s="87">
        <v>36526</v>
      </c>
      <c r="E506" s="92">
        <v>45775</v>
      </c>
      <c r="F506" s="93" t="s">
        <v>191</v>
      </c>
      <c r="G506" s="94">
        <v>1</v>
      </c>
      <c r="H506" s="93" t="s">
        <v>31</v>
      </c>
      <c r="I506" s="94">
        <v>4969</v>
      </c>
      <c r="J506" s="95">
        <f>표1[[#This Row],[수량]]*표1[[#This Row],[단가]]</f>
        <v>4969</v>
      </c>
      <c r="K506" s="93" t="s">
        <v>427</v>
      </c>
      <c r="L506" s="96"/>
    </row>
    <row r="507" spans="4:18" outlineLevel="1" x14ac:dyDescent="0.4">
      <c r="D507" s="87">
        <v>36526</v>
      </c>
      <c r="E507" s="92">
        <v>45775</v>
      </c>
      <c r="F507" s="93" t="s">
        <v>192</v>
      </c>
      <c r="G507" s="94">
        <v>4</v>
      </c>
      <c r="H507" s="93" t="s">
        <v>31</v>
      </c>
      <c r="I507" s="94">
        <v>9391</v>
      </c>
      <c r="J507" s="95">
        <f>표1[[#This Row],[수량]]*표1[[#This Row],[단가]]</f>
        <v>37564</v>
      </c>
      <c r="K507" s="93" t="s">
        <v>427</v>
      </c>
      <c r="L507" s="96"/>
    </row>
    <row r="508" spans="4:18" outlineLevel="1" x14ac:dyDescent="0.4">
      <c r="D508" s="87">
        <v>36526</v>
      </c>
      <c r="E508" s="92">
        <v>45775</v>
      </c>
      <c r="F508" s="93" t="s">
        <v>193</v>
      </c>
      <c r="G508" s="94">
        <v>1</v>
      </c>
      <c r="H508" s="93" t="s">
        <v>31</v>
      </c>
      <c r="I508" s="94">
        <v>9504</v>
      </c>
      <c r="J508" s="95">
        <f>표1[[#This Row],[수량]]*표1[[#This Row],[단가]]</f>
        <v>9504</v>
      </c>
      <c r="K508" s="93" t="s">
        <v>427</v>
      </c>
      <c r="L508" s="96"/>
      <c r="O508" s="75" t="s">
        <v>418</v>
      </c>
      <c r="P508" s="76">
        <v>45519</v>
      </c>
      <c r="Q508" s="77">
        <f t="shared" ref="Q508:Q517" si="15">SUMIFS($J:$J, $K:$K, O508, $E:$E, "&gt;="&amp;DATE(YEAR(P508), MONTH(P508), 1), $E:$E, "&lt;="&amp;EOMONTH(P508, 0))</f>
        <v>0</v>
      </c>
      <c r="R508" s="78">
        <v>0</v>
      </c>
    </row>
    <row r="509" spans="4:18" outlineLevel="1" x14ac:dyDescent="0.4">
      <c r="D509" s="87">
        <v>36526</v>
      </c>
      <c r="E509" s="92">
        <v>45775</v>
      </c>
      <c r="F509" s="93" t="s">
        <v>194</v>
      </c>
      <c r="G509" s="94">
        <v>10</v>
      </c>
      <c r="H509" s="93" t="s">
        <v>31</v>
      </c>
      <c r="I509" s="94">
        <v>52707</v>
      </c>
      <c r="J509" s="95">
        <f>표1[[#This Row],[수량]]*표1[[#This Row],[단가]]</f>
        <v>527070</v>
      </c>
      <c r="K509" s="93" t="s">
        <v>427</v>
      </c>
      <c r="L509" s="96"/>
      <c r="O509" s="75" t="s">
        <v>418</v>
      </c>
      <c r="P509" s="76">
        <v>45550</v>
      </c>
      <c r="Q509" s="77">
        <f t="shared" si="15"/>
        <v>0</v>
      </c>
      <c r="R509" s="78">
        <v>0</v>
      </c>
    </row>
    <row r="510" spans="4:18" outlineLevel="1" x14ac:dyDescent="0.4">
      <c r="D510" s="87">
        <v>36526</v>
      </c>
      <c r="E510" s="92">
        <v>45775</v>
      </c>
      <c r="F510" s="93" t="s">
        <v>195</v>
      </c>
      <c r="G510" s="94">
        <v>1</v>
      </c>
      <c r="H510" s="93" t="s">
        <v>31</v>
      </c>
      <c r="I510" s="94">
        <v>22537</v>
      </c>
      <c r="J510" s="95">
        <f>표1[[#This Row],[수량]]*표1[[#This Row],[단가]]</f>
        <v>22537</v>
      </c>
      <c r="K510" s="93" t="s">
        <v>427</v>
      </c>
      <c r="L510" s="96"/>
      <c r="O510" s="75" t="s">
        <v>418</v>
      </c>
      <c r="P510" s="76">
        <v>45580</v>
      </c>
      <c r="Q510" s="77">
        <f t="shared" si="15"/>
        <v>0</v>
      </c>
      <c r="R510" s="78">
        <v>0</v>
      </c>
    </row>
    <row r="511" spans="4:18" outlineLevel="1" x14ac:dyDescent="0.4">
      <c r="D511" s="87">
        <v>36526</v>
      </c>
      <c r="E511" s="92">
        <v>45775</v>
      </c>
      <c r="F511" s="93" t="s">
        <v>196</v>
      </c>
      <c r="G511" s="94">
        <v>1</v>
      </c>
      <c r="H511" s="93" t="s">
        <v>31</v>
      </c>
      <c r="I511" s="94">
        <v>168742</v>
      </c>
      <c r="J511" s="95">
        <f>표1[[#This Row],[수량]]*표1[[#This Row],[단가]]</f>
        <v>168742</v>
      </c>
      <c r="K511" s="93" t="s">
        <v>427</v>
      </c>
      <c r="L511" s="96"/>
      <c r="O511" s="75" t="s">
        <v>418</v>
      </c>
      <c r="P511" s="76">
        <v>45611</v>
      </c>
      <c r="Q511" s="77">
        <f t="shared" si="15"/>
        <v>0</v>
      </c>
      <c r="R511" s="78">
        <v>0</v>
      </c>
    </row>
    <row r="512" spans="4:18" outlineLevel="1" x14ac:dyDescent="0.4">
      <c r="D512" s="87">
        <v>36526</v>
      </c>
      <c r="E512" s="92">
        <v>45775</v>
      </c>
      <c r="F512" s="93" t="s">
        <v>197</v>
      </c>
      <c r="G512" s="94">
        <v>2</v>
      </c>
      <c r="H512" s="93" t="s">
        <v>31</v>
      </c>
      <c r="I512" s="94">
        <v>4495</v>
      </c>
      <c r="J512" s="95">
        <f>표1[[#This Row],[수량]]*표1[[#This Row],[단가]]</f>
        <v>8990</v>
      </c>
      <c r="K512" s="93" t="s">
        <v>427</v>
      </c>
      <c r="L512" s="96"/>
      <c r="O512" s="75" t="s">
        <v>418</v>
      </c>
      <c r="P512" s="76">
        <v>45641</v>
      </c>
      <c r="Q512" s="77">
        <f t="shared" si="15"/>
        <v>0</v>
      </c>
      <c r="R512" s="78">
        <v>0</v>
      </c>
    </row>
    <row r="513" spans="2:18" outlineLevel="1" x14ac:dyDescent="0.4">
      <c r="D513" s="23"/>
      <c r="E513" s="82"/>
      <c r="F513" s="83"/>
      <c r="G513" s="84"/>
      <c r="H513" s="83"/>
      <c r="I513" s="84"/>
      <c r="J513" s="85"/>
      <c r="K513" s="83"/>
      <c r="L513" s="9"/>
      <c r="O513" s="75" t="s">
        <v>418</v>
      </c>
      <c r="P513" s="76">
        <v>45672</v>
      </c>
      <c r="Q513" s="77">
        <f t="shared" si="15"/>
        <v>0</v>
      </c>
      <c r="R513" s="78">
        <v>0</v>
      </c>
    </row>
    <row r="514" spans="2:18" outlineLevel="1" x14ac:dyDescent="0.4">
      <c r="D514" s="23"/>
      <c r="E514" s="82"/>
      <c r="F514" s="83"/>
      <c r="G514" s="84"/>
      <c r="H514" s="83"/>
      <c r="I514" s="84"/>
      <c r="J514" s="85"/>
      <c r="K514" s="83"/>
      <c r="L514" s="9"/>
      <c r="O514" s="75" t="s">
        <v>418</v>
      </c>
      <c r="P514" s="76">
        <v>45703</v>
      </c>
      <c r="Q514" s="77">
        <f t="shared" si="15"/>
        <v>0</v>
      </c>
      <c r="R514" s="78">
        <v>0</v>
      </c>
    </row>
    <row r="515" spans="2:18" outlineLevel="1" x14ac:dyDescent="0.4">
      <c r="D515" s="23"/>
      <c r="E515" s="82"/>
      <c r="F515" s="83"/>
      <c r="G515" s="84"/>
      <c r="H515" s="83"/>
      <c r="I515" s="84"/>
      <c r="J515" s="85"/>
      <c r="K515" s="83"/>
      <c r="L515" s="9"/>
      <c r="O515" s="75" t="s">
        <v>418</v>
      </c>
      <c r="P515" s="76">
        <v>45731</v>
      </c>
      <c r="Q515" s="77">
        <f t="shared" si="15"/>
        <v>62715</v>
      </c>
      <c r="R515" s="78">
        <v>71000</v>
      </c>
    </row>
    <row r="516" spans="2:18" outlineLevel="1" x14ac:dyDescent="0.4">
      <c r="D516" s="23"/>
      <c r="E516" s="82"/>
      <c r="F516" s="83"/>
      <c r="G516" s="84"/>
      <c r="H516" s="83"/>
      <c r="I516" s="84"/>
      <c r="J516" s="85"/>
      <c r="K516" s="83"/>
      <c r="L516" s="9"/>
      <c r="O516" s="75" t="s">
        <v>418</v>
      </c>
      <c r="P516" s="76">
        <v>45762</v>
      </c>
      <c r="Q516" s="77">
        <f t="shared" si="15"/>
        <v>0</v>
      </c>
      <c r="R516" s="78">
        <v>0</v>
      </c>
    </row>
    <row r="517" spans="2:18" outlineLevel="1" x14ac:dyDescent="0.4">
      <c r="D517" s="23"/>
      <c r="E517" s="82"/>
      <c r="F517" s="83"/>
      <c r="G517" s="84"/>
      <c r="H517" s="83"/>
      <c r="I517" s="84"/>
      <c r="J517" s="85"/>
      <c r="K517" s="83"/>
      <c r="L517" s="9"/>
      <c r="O517" s="75" t="s">
        <v>418</v>
      </c>
      <c r="P517" s="76">
        <v>45792</v>
      </c>
      <c r="Q517" s="77">
        <f t="shared" si="15"/>
        <v>0</v>
      </c>
      <c r="R517" s="78"/>
    </row>
    <row r="518" spans="2:18" outlineLevel="1" x14ac:dyDescent="0.4">
      <c r="D518" s="23">
        <v>45712</v>
      </c>
      <c r="E518" s="82">
        <v>45720</v>
      </c>
      <c r="F518" s="83" t="s">
        <v>198</v>
      </c>
      <c r="G518" s="84">
        <v>5</v>
      </c>
      <c r="H518" s="83" t="s">
        <v>66</v>
      </c>
      <c r="I518" s="84">
        <v>7925</v>
      </c>
      <c r="J518" s="85">
        <f>I518*G518</f>
        <v>39625</v>
      </c>
      <c r="K518" s="83" t="s">
        <v>418</v>
      </c>
      <c r="L518" s="9" t="s">
        <v>112</v>
      </c>
      <c r="O518" s="75"/>
      <c r="P518" s="76"/>
      <c r="Q518" s="77"/>
      <c r="R518" s="78"/>
    </row>
    <row r="519" spans="2:18" outlineLevel="1" x14ac:dyDescent="0.4">
      <c r="D519" s="23">
        <v>45712</v>
      </c>
      <c r="E519" s="82">
        <v>45720</v>
      </c>
      <c r="F519" s="83" t="s">
        <v>199</v>
      </c>
      <c r="G519" s="84">
        <v>2</v>
      </c>
      <c r="H519" s="83" t="s">
        <v>66</v>
      </c>
      <c r="I519" s="84">
        <v>4795</v>
      </c>
      <c r="J519" s="85">
        <f t="shared" ref="J519:J520" si="16">I519*G519</f>
        <v>9590</v>
      </c>
      <c r="K519" s="83" t="s">
        <v>418</v>
      </c>
      <c r="L519" s="9"/>
      <c r="O519" s="79" t="s">
        <v>418</v>
      </c>
      <c r="P519" s="80"/>
      <c r="Q519" s="81">
        <f>SUM(Q508:Q518)</f>
        <v>62715</v>
      </c>
      <c r="R519" s="81">
        <f>SUM(R508:R518)</f>
        <v>71000</v>
      </c>
    </row>
    <row r="520" spans="2:18" outlineLevel="1" x14ac:dyDescent="0.4">
      <c r="D520" s="23">
        <v>45712</v>
      </c>
      <c r="E520" s="23">
        <v>45720</v>
      </c>
      <c r="F520" s="26" t="s">
        <v>200</v>
      </c>
      <c r="G520" s="33">
        <v>2</v>
      </c>
      <c r="H520" s="26" t="s">
        <v>66</v>
      </c>
      <c r="I520" s="33">
        <v>6750</v>
      </c>
      <c r="J520" s="37">
        <f t="shared" si="16"/>
        <v>13500</v>
      </c>
      <c r="K520" s="26" t="s">
        <v>418</v>
      </c>
      <c r="L520" s="5"/>
    </row>
    <row r="521" spans="2:18" outlineLevel="1" x14ac:dyDescent="0.4">
      <c r="D521" s="23"/>
      <c r="E521" s="23"/>
      <c r="F521" s="26"/>
      <c r="G521" s="33"/>
      <c r="H521" s="26"/>
      <c r="I521" s="33"/>
      <c r="J521" s="37"/>
      <c r="K521" s="26"/>
      <c r="L521" s="5"/>
    </row>
    <row r="522" spans="2:18" outlineLevel="1" x14ac:dyDescent="0.4">
      <c r="B522" s="18" t="s">
        <v>201</v>
      </c>
      <c r="C522" s="18"/>
      <c r="D522" s="24"/>
      <c r="E522" s="24"/>
      <c r="F522" s="29"/>
      <c r="G522" s="34">
        <f>SUM(G484:G521)</f>
        <v>58</v>
      </c>
      <c r="H522" s="29"/>
      <c r="I522" s="34"/>
      <c r="J522" s="41">
        <f>SUM(J489:J521)</f>
        <v>1495828</v>
      </c>
      <c r="K522" s="29"/>
      <c r="L522" s="18"/>
    </row>
    <row r="523" spans="2:18" outlineLevel="1" x14ac:dyDescent="0.4">
      <c r="B523" s="6" t="s">
        <v>202</v>
      </c>
      <c r="C523" s="6"/>
      <c r="D523" s="47"/>
      <c r="E523" s="47"/>
      <c r="F523" s="49"/>
      <c r="G523" s="51"/>
      <c r="H523" s="49"/>
      <c r="I523" s="51"/>
      <c r="J523" s="53"/>
      <c r="K523" s="49"/>
      <c r="L523" s="6"/>
    </row>
    <row r="524" spans="2:18" outlineLevel="1" x14ac:dyDescent="0.4">
      <c r="D524" s="23"/>
      <c r="E524" s="23"/>
      <c r="F524" s="26"/>
      <c r="G524" s="33"/>
      <c r="H524" s="26"/>
      <c r="I524" s="33"/>
      <c r="J524" s="37"/>
      <c r="K524" s="26"/>
      <c r="L524" s="5"/>
    </row>
    <row r="525" spans="2:18" outlineLevel="1" x14ac:dyDescent="0.4">
      <c r="D525" s="23">
        <v>45715</v>
      </c>
      <c r="E525" s="23">
        <v>45715</v>
      </c>
      <c r="F525" s="26" t="s">
        <v>203</v>
      </c>
      <c r="G525" s="33"/>
      <c r="H525" s="26"/>
      <c r="I525" s="33"/>
      <c r="J525" s="37">
        <v>125000</v>
      </c>
      <c r="K525" s="26" t="s">
        <v>429</v>
      </c>
      <c r="L525" s="5"/>
    </row>
    <row r="526" spans="2:18" outlineLevel="1" x14ac:dyDescent="0.4">
      <c r="D526" s="23"/>
      <c r="E526" s="23"/>
      <c r="F526" s="26"/>
      <c r="G526" s="33"/>
      <c r="H526" s="26"/>
      <c r="I526" s="33"/>
      <c r="J526" s="37"/>
      <c r="K526" s="26"/>
      <c r="L526" s="5"/>
    </row>
    <row r="527" spans="2:18" outlineLevel="1" x14ac:dyDescent="0.4">
      <c r="D527" s="23"/>
      <c r="E527" s="23"/>
      <c r="F527" s="26"/>
      <c r="G527" s="33"/>
      <c r="H527" s="26"/>
      <c r="I527" s="33"/>
      <c r="J527" s="37"/>
      <c r="K527" s="26"/>
      <c r="L527" s="5"/>
    </row>
    <row r="528" spans="2:18" outlineLevel="1" x14ac:dyDescent="0.4">
      <c r="D528" s="23"/>
      <c r="E528" s="23"/>
      <c r="F528" s="26"/>
      <c r="G528" s="33"/>
      <c r="H528" s="26"/>
      <c r="I528" s="33"/>
      <c r="J528" s="37"/>
      <c r="K528" s="26"/>
      <c r="L528" s="5"/>
    </row>
    <row r="529" spans="1:18" outlineLevel="1" x14ac:dyDescent="0.4">
      <c r="D529" s="23"/>
      <c r="E529" s="23"/>
      <c r="F529" s="26"/>
      <c r="G529" s="33"/>
      <c r="H529" s="26"/>
      <c r="I529" s="33"/>
      <c r="J529" s="37"/>
      <c r="K529" s="26"/>
      <c r="L529" s="5"/>
    </row>
    <row r="530" spans="1:18" outlineLevel="1" x14ac:dyDescent="0.4">
      <c r="D530" s="23"/>
      <c r="E530" s="23"/>
      <c r="F530" s="26"/>
      <c r="G530" s="33"/>
      <c r="H530" s="26"/>
      <c r="I530" s="33"/>
      <c r="J530" s="37"/>
      <c r="K530" s="26"/>
      <c r="L530" s="5"/>
    </row>
    <row r="531" spans="1:18" outlineLevel="1" x14ac:dyDescent="0.4">
      <c r="D531" s="23"/>
      <c r="E531" s="23"/>
      <c r="F531" s="26"/>
      <c r="G531" s="33"/>
      <c r="H531" s="26"/>
      <c r="I531" s="33"/>
      <c r="J531" s="37"/>
      <c r="K531" s="26"/>
      <c r="L531" s="5"/>
    </row>
    <row r="532" spans="1:18" outlineLevel="1" x14ac:dyDescent="0.4">
      <c r="D532" s="23"/>
      <c r="E532" s="23"/>
      <c r="F532" s="26"/>
      <c r="G532" s="33"/>
      <c r="H532" s="26"/>
      <c r="I532" s="33"/>
      <c r="J532" s="37"/>
      <c r="K532" s="26"/>
      <c r="L532" s="5"/>
    </row>
    <row r="533" spans="1:18" x14ac:dyDescent="0.4">
      <c r="D533" s="23"/>
      <c r="E533" s="23"/>
      <c r="F533" s="26"/>
      <c r="G533" s="33"/>
      <c r="H533" s="26"/>
      <c r="I533" s="33"/>
      <c r="J533" s="37"/>
      <c r="K533" s="26"/>
      <c r="L533" s="5"/>
    </row>
    <row r="534" spans="1:18" outlineLevel="1" x14ac:dyDescent="0.4">
      <c r="B534" s="18" t="s">
        <v>204</v>
      </c>
      <c r="C534" s="18"/>
      <c r="D534" s="24"/>
      <c r="E534" s="24"/>
      <c r="F534" s="29"/>
      <c r="G534" s="34">
        <f>SUM(G517:G533)</f>
        <v>67</v>
      </c>
      <c r="H534" s="29"/>
      <c r="I534" s="34"/>
      <c r="J534" s="41">
        <f>SUM(J524:J533)</f>
        <v>125000</v>
      </c>
      <c r="K534" s="29"/>
      <c r="L534" s="18"/>
    </row>
    <row r="535" spans="1:18" outlineLevel="1" x14ac:dyDescent="0.4">
      <c r="A535" s="18" t="s">
        <v>205</v>
      </c>
      <c r="B535" s="18"/>
      <c r="C535" s="18"/>
      <c r="D535" s="24"/>
      <c r="E535" s="24"/>
      <c r="F535" s="29"/>
      <c r="G535" s="34"/>
      <c r="H535" s="29"/>
      <c r="I535" s="34"/>
      <c r="J535" s="41">
        <f>SUM(J522,J534)</f>
        <v>1620828</v>
      </c>
      <c r="K535" s="29"/>
      <c r="L535" s="18"/>
    </row>
    <row r="536" spans="1:18" outlineLevel="1" x14ac:dyDescent="0.4">
      <c r="A536" s="17" t="s">
        <v>206</v>
      </c>
      <c r="B536" s="17"/>
      <c r="C536" s="17"/>
      <c r="D536" s="46"/>
      <c r="E536" s="46"/>
      <c r="F536" s="48"/>
      <c r="G536" s="50"/>
      <c r="H536" s="48"/>
      <c r="I536" s="50"/>
      <c r="J536" s="52"/>
      <c r="K536" s="48"/>
      <c r="L536" s="17"/>
      <c r="O536" s="75" t="s">
        <v>416</v>
      </c>
      <c r="P536" s="76">
        <v>45731</v>
      </c>
      <c r="Q536" s="77">
        <f>SUMIFS($J:$J, $K:$K, O536, $E:$E, "&gt;="&amp;DATE(YEAR(P536), MONTH(P536), 1), $E:$E, "&lt;="&amp;EOMONTH(P536, 0))</f>
        <v>312200</v>
      </c>
      <c r="R536" s="78">
        <v>312200</v>
      </c>
    </row>
    <row r="537" spans="1:18" outlineLevel="1" x14ac:dyDescent="0.4">
      <c r="D537" s="23"/>
      <c r="E537" s="23"/>
      <c r="F537" s="26"/>
      <c r="G537" s="33"/>
      <c r="H537" s="26"/>
      <c r="I537" s="33"/>
      <c r="J537" s="37"/>
      <c r="K537" s="26"/>
      <c r="L537" s="5"/>
      <c r="O537" s="75" t="s">
        <v>416</v>
      </c>
      <c r="P537" s="76">
        <v>45762</v>
      </c>
      <c r="Q537" s="77">
        <f>SUMIFS($J:$J, $K:$K, O537, $E:$E, "&gt;="&amp;DATE(YEAR(P537), MONTH(P537), 1), $E:$E, "&lt;="&amp;EOMONTH(P537, 0))</f>
        <v>312200</v>
      </c>
      <c r="R537" s="78">
        <v>312200</v>
      </c>
    </row>
    <row r="538" spans="1:18" outlineLevel="1" x14ac:dyDescent="0.4">
      <c r="D538" s="23">
        <v>45747</v>
      </c>
      <c r="E538" s="23">
        <v>45747</v>
      </c>
      <c r="F538" s="26" t="s">
        <v>207</v>
      </c>
      <c r="G538" s="33"/>
      <c r="H538" s="26"/>
      <c r="I538" s="33"/>
      <c r="J538" s="37">
        <v>312200</v>
      </c>
      <c r="K538" s="26" t="s">
        <v>416</v>
      </c>
      <c r="L538" s="5"/>
      <c r="O538" s="75" t="s">
        <v>416</v>
      </c>
      <c r="P538" s="76">
        <v>45792</v>
      </c>
      <c r="Q538" s="77">
        <f>SUMIFS($J:$J, $K:$K, O538, $E:$E, "&gt;="&amp;DATE(YEAR(P538), MONTH(P538), 1), $E:$E, "&lt;="&amp;EOMONTH(P538, 0))</f>
        <v>0</v>
      </c>
      <c r="R538" s="78"/>
    </row>
    <row r="539" spans="1:18" outlineLevel="1" x14ac:dyDescent="0.4">
      <c r="D539" s="23">
        <v>45767</v>
      </c>
      <c r="E539" s="23">
        <v>45767</v>
      </c>
      <c r="F539" s="26" t="s">
        <v>208</v>
      </c>
      <c r="G539" s="33"/>
      <c r="H539" s="26"/>
      <c r="I539" s="33"/>
      <c r="J539" s="37">
        <v>312200</v>
      </c>
      <c r="K539" s="26" t="s">
        <v>416</v>
      </c>
      <c r="L539" s="5"/>
      <c r="O539" s="75"/>
      <c r="P539" s="76"/>
      <c r="Q539" s="77"/>
      <c r="R539" s="78"/>
    </row>
    <row r="540" spans="1:18" outlineLevel="1" x14ac:dyDescent="0.4">
      <c r="D540" s="23"/>
      <c r="E540" s="23"/>
      <c r="F540" s="26"/>
      <c r="G540" s="33"/>
      <c r="H540" s="26"/>
      <c r="I540" s="33"/>
      <c r="J540" s="37"/>
      <c r="K540" s="26"/>
      <c r="L540" s="5"/>
      <c r="O540" s="79" t="s">
        <v>416</v>
      </c>
      <c r="P540" s="80"/>
      <c r="Q540" s="81">
        <f>SUM(Q536:Q539)</f>
        <v>624400</v>
      </c>
      <c r="R540" s="81">
        <f>SUM(R536:R539)</f>
        <v>624400</v>
      </c>
    </row>
    <row r="541" spans="1:18" outlineLevel="1" x14ac:dyDescent="0.4">
      <c r="D541" s="23"/>
      <c r="E541" s="23"/>
      <c r="F541" s="26"/>
      <c r="G541" s="33"/>
      <c r="H541" s="26"/>
      <c r="I541" s="33"/>
      <c r="J541" s="37"/>
      <c r="K541" s="26"/>
      <c r="L541" s="5"/>
      <c r="O541" s="127"/>
      <c r="P541" s="128"/>
      <c r="Q541" s="126"/>
      <c r="R541" s="129"/>
    </row>
    <row r="542" spans="1:18" outlineLevel="1" x14ac:dyDescent="0.4">
      <c r="D542" s="23">
        <v>45771</v>
      </c>
      <c r="E542" s="23">
        <v>45771</v>
      </c>
      <c r="F542" s="26" t="s">
        <v>208</v>
      </c>
      <c r="G542" s="33"/>
      <c r="H542" s="26"/>
      <c r="I542" s="33"/>
      <c r="J542" s="37">
        <v>40000</v>
      </c>
      <c r="K542" s="26" t="s">
        <v>209</v>
      </c>
      <c r="L542" s="5" t="s">
        <v>210</v>
      </c>
      <c r="O542" s="127"/>
      <c r="P542" s="128"/>
      <c r="Q542" s="126"/>
      <c r="R542" s="126"/>
    </row>
    <row r="543" spans="1:18" outlineLevel="1" x14ac:dyDescent="0.4">
      <c r="D543" s="23">
        <v>45771</v>
      </c>
      <c r="E543" s="23">
        <v>45771</v>
      </c>
      <c r="F543" s="26"/>
      <c r="G543" s="33"/>
      <c r="H543" s="26"/>
      <c r="I543" s="33"/>
      <c r="J543" s="37">
        <v>15380</v>
      </c>
      <c r="K543" s="26" t="s">
        <v>209</v>
      </c>
      <c r="L543" s="5" t="s">
        <v>211</v>
      </c>
    </row>
    <row r="544" spans="1:18" outlineLevel="1" x14ac:dyDescent="0.4">
      <c r="D544" s="23">
        <v>45771</v>
      </c>
      <c r="E544" s="23">
        <v>45771</v>
      </c>
      <c r="F544" s="26"/>
      <c r="G544" s="33"/>
      <c r="H544" s="26"/>
      <c r="I544" s="33"/>
      <c r="J544" s="37">
        <v>831</v>
      </c>
      <c r="K544" s="26" t="s">
        <v>209</v>
      </c>
      <c r="L544" s="5" t="s">
        <v>212</v>
      </c>
    </row>
    <row r="545" spans="1:13" outlineLevel="1" x14ac:dyDescent="0.4">
      <c r="D545" s="23"/>
      <c r="E545" s="23"/>
      <c r="F545" s="26"/>
      <c r="G545" s="33"/>
      <c r="H545" s="26"/>
      <c r="I545" s="33"/>
      <c r="J545" s="37"/>
      <c r="K545" s="26"/>
      <c r="L545" s="5"/>
    </row>
    <row r="546" spans="1:13" outlineLevel="1" x14ac:dyDescent="0.4">
      <c r="D546" s="23"/>
      <c r="E546" s="23"/>
      <c r="F546" s="26"/>
      <c r="G546" s="33"/>
      <c r="H546" s="26"/>
      <c r="I546" s="33"/>
      <c r="J546" s="37"/>
      <c r="K546" s="26"/>
      <c r="L546" s="5"/>
    </row>
    <row r="547" spans="1:13" outlineLevel="1" x14ac:dyDescent="0.4">
      <c r="D547" s="23"/>
      <c r="E547" s="23"/>
      <c r="F547" s="26"/>
      <c r="G547" s="33"/>
      <c r="H547" s="26"/>
      <c r="I547" s="33"/>
      <c r="J547" s="37"/>
      <c r="K547" s="26"/>
      <c r="L547" s="5"/>
    </row>
    <row r="548" spans="1:13" outlineLevel="1" x14ac:dyDescent="0.4">
      <c r="D548" s="23"/>
      <c r="E548" s="23"/>
      <c r="F548" s="26"/>
      <c r="G548" s="33"/>
      <c r="H548" s="26"/>
      <c r="I548" s="33"/>
      <c r="J548" s="37"/>
      <c r="K548" s="26"/>
      <c r="L548" s="5"/>
    </row>
    <row r="549" spans="1:13" outlineLevel="1" x14ac:dyDescent="0.4">
      <c r="D549" s="23"/>
      <c r="E549" s="23"/>
      <c r="F549" s="26"/>
      <c r="G549" s="33"/>
      <c r="H549" s="26"/>
      <c r="I549" s="33"/>
      <c r="J549" s="37"/>
      <c r="K549" s="26"/>
      <c r="L549" s="5"/>
    </row>
    <row r="550" spans="1:13" outlineLevel="1" x14ac:dyDescent="0.4">
      <c r="D550" s="23"/>
      <c r="E550" s="23"/>
      <c r="F550" s="26"/>
      <c r="G550" s="33"/>
      <c r="H550" s="26"/>
      <c r="I550" s="33"/>
      <c r="J550" s="37"/>
      <c r="K550" s="26"/>
      <c r="L550" s="5"/>
    </row>
    <row r="551" spans="1:13" outlineLevel="1" x14ac:dyDescent="0.4">
      <c r="D551" s="23"/>
      <c r="E551" s="23"/>
      <c r="F551" s="26"/>
      <c r="G551" s="33"/>
      <c r="H551" s="26"/>
      <c r="I551" s="33"/>
      <c r="J551" s="37"/>
      <c r="K551" s="26"/>
      <c r="L551" s="5"/>
    </row>
    <row r="552" spans="1:13" outlineLevel="1" x14ac:dyDescent="0.4">
      <c r="D552" s="23"/>
      <c r="E552" s="23"/>
      <c r="F552" s="26"/>
      <c r="G552" s="33"/>
      <c r="H552" s="26"/>
      <c r="I552" s="33"/>
      <c r="J552" s="37"/>
      <c r="K552" s="26"/>
      <c r="L552" s="5"/>
    </row>
    <row r="553" spans="1:13" outlineLevel="1" x14ac:dyDescent="0.4">
      <c r="D553" s="23"/>
      <c r="E553" s="23"/>
      <c r="F553" s="26"/>
      <c r="G553" s="33"/>
      <c r="H553" s="26"/>
      <c r="I553" s="33"/>
      <c r="J553" s="37"/>
      <c r="K553" s="26"/>
      <c r="L553" s="5"/>
    </row>
    <row r="554" spans="1:13" outlineLevel="1" x14ac:dyDescent="0.4">
      <c r="D554" s="23"/>
      <c r="E554" s="23"/>
      <c r="F554" s="26"/>
      <c r="G554" s="33"/>
      <c r="H554" s="26"/>
      <c r="I554" s="33"/>
      <c r="J554" s="37"/>
      <c r="K554" s="26"/>
      <c r="L554" s="5"/>
    </row>
    <row r="555" spans="1:13" outlineLevel="1" x14ac:dyDescent="0.4">
      <c r="D555" s="23"/>
      <c r="E555" s="23"/>
      <c r="F555" s="26"/>
      <c r="G555" s="33"/>
      <c r="H555" s="26"/>
      <c r="I555" s="33"/>
      <c r="J555" s="37"/>
      <c r="K555" s="26"/>
      <c r="L555" s="5"/>
    </row>
    <row r="556" spans="1:13" outlineLevel="1" x14ac:dyDescent="0.4">
      <c r="A556" s="18" t="s">
        <v>213</v>
      </c>
      <c r="B556" s="18"/>
      <c r="C556" s="18"/>
      <c r="D556" s="24"/>
      <c r="E556" s="24"/>
      <c r="F556" s="29"/>
      <c r="G556" s="34"/>
      <c r="H556" s="29"/>
      <c r="I556" s="34"/>
      <c r="J556" s="41">
        <f>SUM(J537:J555)</f>
        <v>680611</v>
      </c>
      <c r="K556" s="29"/>
      <c r="L556" s="18"/>
    </row>
    <row r="557" spans="1:13" outlineLevel="1" x14ac:dyDescent="0.4">
      <c r="A557" s="17" t="s">
        <v>214</v>
      </c>
      <c r="B557" s="17"/>
      <c r="C557" s="17"/>
      <c r="D557" s="46"/>
      <c r="E557" s="46"/>
      <c r="F557" s="48"/>
      <c r="G557" s="50"/>
      <c r="H557" s="48"/>
      <c r="I557" s="50"/>
      <c r="J557" s="52"/>
      <c r="K557" s="48"/>
      <c r="L557" s="17"/>
    </row>
    <row r="558" spans="1:13" outlineLevel="1" x14ac:dyDescent="0.4">
      <c r="D558" s="23">
        <v>45673</v>
      </c>
      <c r="E558" s="23">
        <v>45673</v>
      </c>
      <c r="F558" s="26" t="s">
        <v>215</v>
      </c>
      <c r="G558" s="33"/>
      <c r="H558" s="26"/>
      <c r="I558" s="33"/>
      <c r="J558" s="37">
        <v>56550</v>
      </c>
      <c r="K558" s="83" t="s">
        <v>216</v>
      </c>
      <c r="L558" s="26" t="s">
        <v>217</v>
      </c>
    </row>
    <row r="559" spans="1:13" outlineLevel="1" x14ac:dyDescent="0.4">
      <c r="D559" s="23">
        <v>45716</v>
      </c>
      <c r="E559" s="23">
        <v>45716</v>
      </c>
      <c r="F559" s="26" t="s">
        <v>218</v>
      </c>
      <c r="G559" s="33"/>
      <c r="H559" s="26"/>
      <c r="I559" s="33"/>
      <c r="J559" s="37">
        <v>559330</v>
      </c>
      <c r="K559" s="83" t="s">
        <v>216</v>
      </c>
      <c r="L559" s="26" t="s">
        <v>219</v>
      </c>
      <c r="M559" s="60"/>
    </row>
    <row r="560" spans="1:13" outlineLevel="1" x14ac:dyDescent="0.4">
      <c r="D560" s="23">
        <v>45744</v>
      </c>
      <c r="E560" s="23">
        <v>45744</v>
      </c>
      <c r="F560" s="26" t="s">
        <v>220</v>
      </c>
      <c r="G560" s="33"/>
      <c r="H560" s="26"/>
      <c r="I560" s="33"/>
      <c r="J560" s="37">
        <v>547950</v>
      </c>
      <c r="K560" s="83" t="s">
        <v>216</v>
      </c>
      <c r="L560" s="26" t="s">
        <v>221</v>
      </c>
    </row>
    <row r="561" spans="1:12" outlineLevel="1" x14ac:dyDescent="0.4">
      <c r="D561" s="23">
        <v>45744</v>
      </c>
      <c r="E561" s="23">
        <v>45744</v>
      </c>
      <c r="F561" s="26"/>
      <c r="G561" s="33"/>
      <c r="H561" s="26"/>
      <c r="I561" s="33"/>
      <c r="J561" s="37">
        <v>-19800</v>
      </c>
      <c r="K561" s="83" t="s">
        <v>216</v>
      </c>
      <c r="L561" s="26" t="s">
        <v>147</v>
      </c>
    </row>
    <row r="562" spans="1:12" outlineLevel="1" x14ac:dyDescent="0.4">
      <c r="D562" s="23">
        <v>45777</v>
      </c>
      <c r="E562" s="23">
        <v>45777</v>
      </c>
      <c r="F562" s="26" t="s">
        <v>316</v>
      </c>
      <c r="G562" s="33"/>
      <c r="H562" s="26"/>
      <c r="I562" s="33"/>
      <c r="J562" s="37">
        <v>229260</v>
      </c>
      <c r="K562" s="83" t="s">
        <v>216</v>
      </c>
      <c r="L562" s="5" t="s">
        <v>221</v>
      </c>
    </row>
    <row r="563" spans="1:12" x14ac:dyDescent="0.4">
      <c r="D563" s="23">
        <v>45777</v>
      </c>
      <c r="E563" s="23">
        <v>45777</v>
      </c>
      <c r="F563" s="26"/>
      <c r="G563" s="33"/>
      <c r="H563" s="26"/>
      <c r="I563" s="33"/>
      <c r="J563" s="37">
        <v>-29200</v>
      </c>
      <c r="K563" s="83" t="s">
        <v>216</v>
      </c>
      <c r="L563" s="26" t="s">
        <v>147</v>
      </c>
    </row>
    <row r="564" spans="1:12" outlineLevel="1" x14ac:dyDescent="0.4">
      <c r="D564" s="23"/>
      <c r="E564" s="23"/>
      <c r="F564" s="26"/>
      <c r="G564" s="33"/>
      <c r="H564" s="26"/>
      <c r="I564" s="33"/>
      <c r="J564" s="37"/>
      <c r="K564" s="26"/>
      <c r="L564" s="5"/>
    </row>
    <row r="565" spans="1:12" outlineLevel="1" x14ac:dyDescent="0.4">
      <c r="D565" s="23"/>
      <c r="E565" s="23"/>
      <c r="F565" s="26"/>
      <c r="G565" s="33"/>
      <c r="H565" s="26"/>
      <c r="I565" s="33"/>
      <c r="J565" s="37"/>
      <c r="K565" s="26"/>
      <c r="L565" s="5"/>
    </row>
    <row r="566" spans="1:12" outlineLevel="1" x14ac:dyDescent="0.4">
      <c r="D566" s="23"/>
      <c r="E566" s="23"/>
      <c r="F566" s="26"/>
      <c r="G566" s="33"/>
      <c r="H566" s="26"/>
      <c r="I566" s="33"/>
      <c r="J566" s="37"/>
      <c r="K566" s="26"/>
      <c r="L566" s="5"/>
    </row>
    <row r="567" spans="1:12" outlineLevel="1" x14ac:dyDescent="0.4">
      <c r="D567" s="23"/>
      <c r="E567" s="23"/>
      <c r="F567" s="26"/>
      <c r="G567" s="33"/>
      <c r="H567" s="26"/>
      <c r="I567" s="33"/>
      <c r="J567" s="37"/>
      <c r="K567" s="26"/>
      <c r="L567" s="5"/>
    </row>
    <row r="568" spans="1:12" outlineLevel="1" x14ac:dyDescent="0.4">
      <c r="D568" s="23"/>
      <c r="E568" s="23"/>
      <c r="F568" s="26"/>
      <c r="G568" s="33"/>
      <c r="H568" s="26"/>
      <c r="I568" s="33"/>
      <c r="J568" s="37"/>
      <c r="K568" s="26"/>
      <c r="L568" s="5"/>
    </row>
    <row r="569" spans="1:12" outlineLevel="1" x14ac:dyDescent="0.4">
      <c r="A569" s="18" t="s">
        <v>222</v>
      </c>
      <c r="B569" s="18"/>
      <c r="C569" s="18"/>
      <c r="D569" s="24"/>
      <c r="E569" s="24"/>
      <c r="F569" s="29"/>
      <c r="G569" s="34"/>
      <c r="H569" s="29"/>
      <c r="I569" s="34"/>
      <c r="J569" s="41">
        <f>SUM(J558:J568)</f>
        <v>1344090</v>
      </c>
      <c r="K569" s="29"/>
      <c r="L569" s="18"/>
    </row>
    <row r="570" spans="1:12" outlineLevel="1" x14ac:dyDescent="0.4">
      <c r="A570" s="17" t="s">
        <v>223</v>
      </c>
      <c r="B570" s="17"/>
      <c r="C570" s="17"/>
      <c r="D570" s="46"/>
      <c r="E570" s="46"/>
      <c r="F570" s="48"/>
      <c r="G570" s="50"/>
      <c r="H570" s="48"/>
      <c r="I570" s="50"/>
      <c r="J570" s="52"/>
      <c r="K570" s="48"/>
      <c r="L570" s="17"/>
    </row>
    <row r="571" spans="1:12" outlineLevel="1" x14ac:dyDescent="0.4">
      <c r="D571" s="23"/>
      <c r="E571" s="23"/>
      <c r="F571" s="26"/>
      <c r="G571" s="33"/>
      <c r="H571" s="26"/>
      <c r="I571" s="33"/>
      <c r="J571" s="37"/>
      <c r="K571" s="26"/>
      <c r="L571" s="5"/>
    </row>
    <row r="572" spans="1:12" outlineLevel="1" x14ac:dyDescent="0.4">
      <c r="D572" s="23"/>
      <c r="E572" s="23"/>
      <c r="F572" s="26"/>
      <c r="G572" s="33"/>
      <c r="H572" s="26"/>
      <c r="I572" s="33"/>
      <c r="J572" s="37"/>
      <c r="K572" s="26"/>
      <c r="L572" s="5"/>
    </row>
    <row r="573" spans="1:12" outlineLevel="1" x14ac:dyDescent="0.4">
      <c r="D573" s="23"/>
      <c r="E573" s="23"/>
      <c r="F573" s="26"/>
      <c r="G573" s="33"/>
      <c r="H573" s="26"/>
      <c r="I573" s="33"/>
      <c r="J573" s="37"/>
      <c r="K573" s="26"/>
      <c r="L573" s="5"/>
    </row>
    <row r="574" spans="1:12" outlineLevel="1" x14ac:dyDescent="0.4">
      <c r="D574" s="23"/>
      <c r="E574" s="23"/>
      <c r="F574" s="26"/>
      <c r="G574" s="33"/>
      <c r="H574" s="26"/>
      <c r="I574" s="33"/>
      <c r="J574" s="37"/>
      <c r="K574" s="26"/>
      <c r="L574" s="5"/>
    </row>
    <row r="575" spans="1:12" outlineLevel="1" x14ac:dyDescent="0.4">
      <c r="D575" s="23"/>
      <c r="E575" s="23"/>
      <c r="F575" s="26"/>
      <c r="G575" s="33"/>
      <c r="H575" s="26"/>
      <c r="I575" s="33"/>
      <c r="J575" s="37"/>
      <c r="K575" s="26"/>
      <c r="L575" s="5"/>
    </row>
    <row r="576" spans="1:12" outlineLevel="1" x14ac:dyDescent="0.4">
      <c r="D576" s="23"/>
      <c r="E576" s="23"/>
      <c r="F576" s="26"/>
      <c r="G576" s="33"/>
      <c r="H576" s="26"/>
      <c r="I576" s="33"/>
      <c r="J576" s="37"/>
      <c r="K576" s="26"/>
      <c r="L576" s="5"/>
    </row>
    <row r="577" spans="1:12" outlineLevel="1" x14ac:dyDescent="0.4">
      <c r="D577" s="23"/>
      <c r="E577" s="23"/>
      <c r="F577" s="26"/>
      <c r="G577" s="33"/>
      <c r="H577" s="26"/>
      <c r="I577" s="33"/>
      <c r="J577" s="37"/>
      <c r="K577" s="26"/>
      <c r="L577" s="5"/>
    </row>
    <row r="578" spans="1:12" outlineLevel="1" x14ac:dyDescent="0.4">
      <c r="D578" s="23"/>
      <c r="E578" s="23"/>
      <c r="F578" s="26"/>
      <c r="G578" s="33"/>
      <c r="H578" s="26"/>
      <c r="I578" s="33"/>
      <c r="J578" s="37"/>
      <c r="K578" s="26"/>
      <c r="L578" s="5"/>
    </row>
    <row r="579" spans="1:12" x14ac:dyDescent="0.4">
      <c r="D579" s="23"/>
      <c r="E579" s="23"/>
      <c r="F579" s="26"/>
      <c r="G579" s="33"/>
      <c r="H579" s="26"/>
      <c r="I579" s="33"/>
      <c r="J579" s="37"/>
      <c r="K579" s="26"/>
      <c r="L579" s="5"/>
    </row>
    <row r="580" spans="1:12" outlineLevel="1" x14ac:dyDescent="0.4">
      <c r="D580" s="23"/>
      <c r="E580" s="23"/>
      <c r="F580" s="26"/>
      <c r="G580" s="33"/>
      <c r="H580" s="26"/>
      <c r="I580" s="33"/>
      <c r="J580" s="37"/>
      <c r="K580" s="26"/>
      <c r="L580" s="5"/>
    </row>
    <row r="581" spans="1:12" outlineLevel="1" x14ac:dyDescent="0.4">
      <c r="D581" s="23"/>
      <c r="E581" s="23"/>
      <c r="F581" s="26"/>
      <c r="G581" s="33"/>
      <c r="H581" s="26"/>
      <c r="I581" s="33"/>
      <c r="J581" s="37"/>
      <c r="K581" s="26"/>
      <c r="L581" s="5"/>
    </row>
    <row r="582" spans="1:12" outlineLevel="1" x14ac:dyDescent="0.4">
      <c r="D582" s="23"/>
      <c r="E582" s="23"/>
      <c r="F582" s="26"/>
      <c r="G582" s="33"/>
      <c r="H582" s="26"/>
      <c r="I582" s="33"/>
      <c r="J582" s="37"/>
      <c r="K582" s="26"/>
      <c r="L582" s="5"/>
    </row>
    <row r="583" spans="1:12" outlineLevel="1" x14ac:dyDescent="0.4">
      <c r="D583" s="23"/>
      <c r="E583" s="23"/>
      <c r="F583" s="26"/>
      <c r="G583" s="33"/>
      <c r="H583" s="26"/>
      <c r="I583" s="33"/>
      <c r="J583" s="37"/>
      <c r="K583" s="26"/>
      <c r="L583" s="5"/>
    </row>
    <row r="584" spans="1:12" outlineLevel="1" x14ac:dyDescent="0.4">
      <c r="D584" s="23"/>
      <c r="E584" s="23"/>
      <c r="F584" s="26"/>
      <c r="G584" s="33"/>
      <c r="H584" s="26"/>
      <c r="I584" s="33"/>
      <c r="J584" s="37"/>
      <c r="K584" s="26"/>
      <c r="L584" s="5"/>
    </row>
    <row r="585" spans="1:12" outlineLevel="1" x14ac:dyDescent="0.4">
      <c r="A585" s="18" t="s">
        <v>224</v>
      </c>
      <c r="B585" s="18"/>
      <c r="C585" s="18"/>
      <c r="D585" s="24"/>
      <c r="E585" s="24"/>
      <c r="F585" s="29"/>
      <c r="G585" s="34"/>
      <c r="H585" s="29"/>
      <c r="I585" s="34"/>
      <c r="J585" s="41">
        <f>SUM(J571:J584)</f>
        <v>0</v>
      </c>
      <c r="K585" s="29"/>
      <c r="L585" s="18"/>
    </row>
    <row r="586" spans="1:12" outlineLevel="1" x14ac:dyDescent="0.4">
      <c r="A586" s="17" t="s">
        <v>225</v>
      </c>
      <c r="B586" s="17"/>
      <c r="C586" s="17"/>
      <c r="D586" s="46"/>
      <c r="E586" s="46"/>
      <c r="F586" s="48"/>
      <c r="G586" s="50"/>
      <c r="H586" s="48"/>
      <c r="I586" s="50"/>
      <c r="J586" s="52"/>
      <c r="K586" s="48"/>
      <c r="L586" s="17"/>
    </row>
    <row r="587" spans="1:12" outlineLevel="1" x14ac:dyDescent="0.4">
      <c r="D587" s="23"/>
      <c r="E587" s="23"/>
      <c r="F587" s="26"/>
      <c r="G587" s="33"/>
      <c r="H587" s="26"/>
      <c r="I587" s="33"/>
      <c r="J587" s="37"/>
      <c r="K587" s="26"/>
      <c r="L587" s="5"/>
    </row>
    <row r="588" spans="1:12" outlineLevel="1" x14ac:dyDescent="0.4">
      <c r="D588" s="23"/>
      <c r="E588" s="23"/>
      <c r="F588" s="26"/>
      <c r="G588" s="33"/>
      <c r="H588" s="26"/>
      <c r="I588" s="33"/>
      <c r="J588" s="37"/>
      <c r="K588" s="26"/>
      <c r="L588" s="5"/>
    </row>
    <row r="589" spans="1:12" outlineLevel="1" x14ac:dyDescent="0.4">
      <c r="D589" s="23"/>
      <c r="E589" s="23"/>
      <c r="F589" s="26"/>
      <c r="G589" s="33"/>
      <c r="H589" s="26"/>
      <c r="I589" s="33"/>
      <c r="J589" s="37"/>
      <c r="K589" s="26"/>
      <c r="L589" s="5"/>
    </row>
    <row r="590" spans="1:12" outlineLevel="1" x14ac:dyDescent="0.4">
      <c r="D590" s="23">
        <v>45792</v>
      </c>
      <c r="E590" s="23">
        <v>45792</v>
      </c>
      <c r="F590" s="26" t="s">
        <v>403</v>
      </c>
      <c r="G590" s="33"/>
      <c r="H590" s="26"/>
      <c r="I590" s="33"/>
      <c r="J590" s="37">
        <v>163800</v>
      </c>
      <c r="K590" s="26" t="s">
        <v>404</v>
      </c>
      <c r="L590" s="5"/>
    </row>
    <row r="591" spans="1:12" outlineLevel="1" x14ac:dyDescent="0.4">
      <c r="D591" s="23">
        <v>45792</v>
      </c>
      <c r="E591" s="23">
        <v>45792</v>
      </c>
      <c r="F591" s="26"/>
      <c r="G591" s="33"/>
      <c r="H591" s="26"/>
      <c r="I591" s="33"/>
      <c r="J591" s="37">
        <f>-J590/2</f>
        <v>-81900</v>
      </c>
      <c r="K591" s="26" t="s">
        <v>404</v>
      </c>
      <c r="L591" s="5"/>
    </row>
    <row r="592" spans="1:12" outlineLevel="1" x14ac:dyDescent="0.4">
      <c r="D592" s="23"/>
      <c r="E592" s="23"/>
      <c r="F592" s="26"/>
      <c r="G592" s="33"/>
      <c r="H592" s="26"/>
      <c r="I592" s="33"/>
      <c r="J592" s="37"/>
      <c r="K592" s="26"/>
      <c r="L592" s="5"/>
    </row>
    <row r="593" spans="4:18" x14ac:dyDescent="0.4">
      <c r="D593" s="23"/>
      <c r="E593" s="23"/>
      <c r="F593" s="26"/>
      <c r="G593" s="33"/>
      <c r="H593" s="26"/>
      <c r="I593" s="33"/>
      <c r="J593" s="37"/>
      <c r="K593" s="26"/>
      <c r="L593" s="5"/>
    </row>
    <row r="594" spans="4:18" outlineLevel="1" x14ac:dyDescent="0.4">
      <c r="D594" s="23"/>
      <c r="E594" s="23"/>
      <c r="F594" s="26"/>
      <c r="G594" s="33"/>
      <c r="H594" s="26"/>
      <c r="I594" s="33"/>
      <c r="J594" s="37"/>
      <c r="K594" s="26"/>
      <c r="L594" s="5"/>
      <c r="O594" s="127"/>
      <c r="P594" s="128"/>
      <c r="Q594" s="126"/>
      <c r="R594" s="129"/>
    </row>
    <row r="595" spans="4:18" outlineLevel="1" x14ac:dyDescent="0.4">
      <c r="D595" s="23"/>
      <c r="E595" s="23"/>
      <c r="F595" s="26"/>
      <c r="G595" s="33"/>
      <c r="H595" s="26"/>
      <c r="I595" s="33"/>
      <c r="J595" s="37"/>
      <c r="K595" s="26"/>
      <c r="L595" s="5"/>
      <c r="O595" s="127"/>
      <c r="P595" s="128"/>
      <c r="Q595" s="126"/>
      <c r="R595" s="129"/>
    </row>
    <row r="596" spans="4:18" outlineLevel="1" x14ac:dyDescent="0.4">
      <c r="D596" s="23"/>
      <c r="E596" s="23"/>
      <c r="F596" s="26"/>
      <c r="G596" s="33"/>
      <c r="H596" s="26"/>
      <c r="I596" s="33"/>
      <c r="J596" s="37"/>
      <c r="K596" s="26"/>
      <c r="L596" s="5"/>
      <c r="O596" s="127"/>
      <c r="P596" s="128"/>
      <c r="Q596" s="126"/>
      <c r="R596" s="129"/>
    </row>
    <row r="597" spans="4:18" outlineLevel="1" x14ac:dyDescent="0.4">
      <c r="D597" s="23"/>
      <c r="E597" s="23"/>
      <c r="F597" s="26"/>
      <c r="G597" s="33"/>
      <c r="H597" s="26"/>
      <c r="I597" s="33"/>
      <c r="J597" s="37"/>
      <c r="K597" s="26"/>
      <c r="L597" s="5"/>
      <c r="O597" s="127"/>
      <c r="P597" s="128"/>
      <c r="Q597" s="126"/>
      <c r="R597" s="129"/>
    </row>
    <row r="598" spans="4:18" outlineLevel="1" x14ac:dyDescent="0.4">
      <c r="D598" s="23"/>
      <c r="E598" s="23"/>
      <c r="F598" s="26"/>
      <c r="G598" s="33"/>
      <c r="H598" s="26"/>
      <c r="I598" s="33"/>
      <c r="J598" s="37"/>
      <c r="K598" s="26"/>
      <c r="L598" s="5"/>
      <c r="O598" s="127"/>
      <c r="P598" s="128"/>
      <c r="Q598" s="126"/>
      <c r="R598" s="126"/>
    </row>
    <row r="599" spans="4:18" outlineLevel="1" x14ac:dyDescent="0.4">
      <c r="D599" s="23"/>
      <c r="E599" s="23"/>
      <c r="F599" s="26"/>
      <c r="G599" s="33"/>
      <c r="H599" s="26"/>
      <c r="I599" s="33"/>
      <c r="J599" s="37"/>
      <c r="K599" s="26"/>
      <c r="L599" s="5"/>
    </row>
    <row r="600" spans="4:18" outlineLevel="1" x14ac:dyDescent="0.4">
      <c r="D600" s="23"/>
      <c r="E600" s="23"/>
      <c r="F600" s="26"/>
      <c r="G600" s="33"/>
      <c r="H600" s="26"/>
      <c r="I600" s="33"/>
      <c r="J600" s="37"/>
      <c r="K600" s="26"/>
      <c r="L600" s="5"/>
    </row>
    <row r="601" spans="4:18" outlineLevel="1" x14ac:dyDescent="0.4">
      <c r="D601" s="23"/>
      <c r="E601" s="23"/>
      <c r="F601" s="26"/>
      <c r="G601" s="33"/>
      <c r="H601" s="26"/>
      <c r="I601" s="33"/>
      <c r="J601" s="37"/>
      <c r="K601" s="26"/>
      <c r="L601" s="5"/>
    </row>
    <row r="602" spans="4:18" outlineLevel="1" x14ac:dyDescent="0.4">
      <c r="D602" s="23">
        <v>45792</v>
      </c>
      <c r="E602" s="23">
        <v>45792</v>
      </c>
      <c r="F602" s="26" t="s">
        <v>405</v>
      </c>
      <c r="G602" s="33"/>
      <c r="H602" s="26"/>
      <c r="I602" s="33"/>
      <c r="J602" s="37">
        <v>184140</v>
      </c>
      <c r="K602" s="26" t="s">
        <v>406</v>
      </c>
      <c r="L602" s="5"/>
    </row>
    <row r="603" spans="4:18" outlineLevel="1" x14ac:dyDescent="0.4">
      <c r="D603" s="23">
        <v>45792</v>
      </c>
      <c r="E603" s="23">
        <v>45792</v>
      </c>
      <c r="F603" s="26"/>
      <c r="G603" s="33"/>
      <c r="H603" s="26"/>
      <c r="I603" s="33"/>
      <c r="J603" s="37">
        <f>-J602/2</f>
        <v>-92070</v>
      </c>
      <c r="K603" s="26" t="s">
        <v>406</v>
      </c>
      <c r="L603" s="5"/>
      <c r="R603" s="38"/>
    </row>
    <row r="604" spans="4:18" outlineLevel="1" x14ac:dyDescent="0.4">
      <c r="D604" s="23"/>
      <c r="E604" s="23"/>
      <c r="F604" s="26"/>
      <c r="G604" s="33"/>
      <c r="H604" s="26"/>
      <c r="I604" s="33"/>
      <c r="J604" s="37"/>
      <c r="K604" s="26"/>
      <c r="L604" s="5"/>
      <c r="R604" s="38"/>
    </row>
    <row r="605" spans="4:18" outlineLevel="1" x14ac:dyDescent="0.4">
      <c r="D605" s="23"/>
      <c r="E605" s="23"/>
      <c r="F605" s="26"/>
      <c r="G605" s="33"/>
      <c r="H605" s="26"/>
      <c r="I605" s="33"/>
      <c r="J605" s="37"/>
      <c r="K605" s="26"/>
      <c r="L605" s="5"/>
      <c r="R605" s="38"/>
    </row>
    <row r="606" spans="4:18" outlineLevel="1" x14ac:dyDescent="0.4">
      <c r="D606" s="23"/>
      <c r="E606" s="23"/>
      <c r="F606" s="26"/>
      <c r="G606" s="33"/>
      <c r="H606" s="26"/>
      <c r="I606" s="33"/>
      <c r="J606" s="37"/>
      <c r="K606" s="26"/>
      <c r="L606" s="5"/>
      <c r="O606" s="127"/>
      <c r="P606" s="128"/>
      <c r="R606" s="38"/>
    </row>
    <row r="607" spans="4:18" outlineLevel="1" x14ac:dyDescent="0.4">
      <c r="D607" s="23"/>
      <c r="E607" s="23"/>
      <c r="F607" s="26"/>
      <c r="G607" s="33"/>
      <c r="H607" s="26"/>
      <c r="I607" s="33"/>
      <c r="J607" s="37"/>
      <c r="K607" s="26"/>
      <c r="L607" s="5"/>
      <c r="O607" s="127"/>
      <c r="P607" s="128"/>
      <c r="Q607" s="126"/>
      <c r="R607" s="126"/>
    </row>
    <row r="608" spans="4:18" outlineLevel="1" x14ac:dyDescent="0.4">
      <c r="D608" s="23"/>
      <c r="E608" s="23"/>
      <c r="F608" s="26"/>
      <c r="G608" s="33"/>
      <c r="H608" s="26"/>
      <c r="I608" s="33"/>
      <c r="J608" s="37"/>
      <c r="K608" s="26"/>
      <c r="L608" s="5"/>
      <c r="O608" s="127"/>
      <c r="P608" s="128"/>
      <c r="Q608" s="126"/>
      <c r="R608" s="126"/>
    </row>
    <row r="609" spans="1:18" outlineLevel="1" x14ac:dyDescent="0.4">
      <c r="D609" s="23"/>
      <c r="E609" s="23"/>
      <c r="F609" s="26"/>
      <c r="G609" s="33"/>
      <c r="H609" s="26"/>
      <c r="I609" s="33"/>
      <c r="J609" s="37"/>
      <c r="K609" s="26"/>
      <c r="L609" s="5"/>
      <c r="O609" s="127"/>
      <c r="P609" s="128"/>
      <c r="Q609" s="126"/>
      <c r="R609" s="126"/>
    </row>
    <row r="610" spans="1:18" outlineLevel="1" x14ac:dyDescent="0.4">
      <c r="D610" s="23"/>
      <c r="E610" s="23"/>
      <c r="F610" s="26"/>
      <c r="G610" s="33"/>
      <c r="H610" s="26"/>
      <c r="I610" s="33"/>
      <c r="J610" s="37"/>
      <c r="K610" s="26"/>
      <c r="L610" s="5"/>
      <c r="O610" s="127"/>
      <c r="P610" s="128"/>
      <c r="Q610" s="126"/>
      <c r="R610" s="126"/>
    </row>
    <row r="611" spans="1:18" outlineLevel="1" x14ac:dyDescent="0.4">
      <c r="D611" s="23"/>
      <c r="E611" s="23"/>
      <c r="F611" s="26"/>
      <c r="G611" s="33"/>
      <c r="H611" s="26"/>
      <c r="I611" s="33"/>
      <c r="J611" s="37"/>
      <c r="K611" s="26"/>
      <c r="L611" s="5"/>
      <c r="O611" s="127"/>
      <c r="P611" s="128"/>
      <c r="Q611" s="126"/>
      <c r="R611" s="126"/>
    </row>
    <row r="612" spans="1:18" x14ac:dyDescent="0.4">
      <c r="D612" s="23"/>
      <c r="E612" s="23"/>
      <c r="F612" s="26"/>
      <c r="G612" s="33"/>
      <c r="H612" s="26"/>
      <c r="I612" s="33"/>
      <c r="J612" s="37"/>
      <c r="K612" s="26"/>
      <c r="L612" s="5"/>
      <c r="O612" s="127"/>
      <c r="P612" s="128"/>
      <c r="Q612" s="126"/>
      <c r="R612" s="126"/>
    </row>
    <row r="613" spans="1:18" x14ac:dyDescent="0.4">
      <c r="D613" s="23"/>
      <c r="E613" s="23"/>
      <c r="F613" s="26"/>
      <c r="G613" s="33"/>
      <c r="H613" s="26"/>
      <c r="I613" s="33"/>
      <c r="J613" s="37"/>
      <c r="K613" s="26"/>
      <c r="L613" s="5"/>
      <c r="O613" s="127"/>
      <c r="P613" s="128"/>
      <c r="Q613" s="126"/>
      <c r="R613" s="126"/>
    </row>
    <row r="614" spans="1:18" x14ac:dyDescent="0.4">
      <c r="D614" s="23"/>
      <c r="E614" s="23"/>
      <c r="F614" s="26"/>
      <c r="G614" s="33"/>
      <c r="H614" s="26"/>
      <c r="I614" s="33"/>
      <c r="J614" s="37"/>
      <c r="K614" s="26"/>
      <c r="L614" s="5"/>
      <c r="O614" s="127"/>
      <c r="P614" s="128"/>
      <c r="Q614" s="126"/>
      <c r="R614" s="126"/>
    </row>
    <row r="615" spans="1:18" x14ac:dyDescent="0.4">
      <c r="D615" s="23"/>
      <c r="E615" s="23"/>
      <c r="F615" s="26"/>
      <c r="G615" s="33"/>
      <c r="H615" s="26"/>
      <c r="I615" s="33"/>
      <c r="J615" s="37"/>
      <c r="K615" s="26"/>
      <c r="L615" s="5"/>
      <c r="O615" s="127"/>
      <c r="P615" s="128"/>
      <c r="Q615" s="126"/>
      <c r="R615" s="126"/>
    </row>
    <row r="616" spans="1:18" x14ac:dyDescent="0.4">
      <c r="D616" s="23"/>
      <c r="E616" s="23"/>
      <c r="F616" s="26"/>
      <c r="G616" s="33"/>
      <c r="H616" s="26"/>
      <c r="I616" s="33"/>
      <c r="J616" s="37"/>
      <c r="K616" s="26"/>
      <c r="L616" s="5"/>
      <c r="O616" s="127"/>
      <c r="P616" s="128"/>
      <c r="Q616" s="126"/>
      <c r="R616" s="126"/>
    </row>
    <row r="617" spans="1:18" x14ac:dyDescent="0.4">
      <c r="D617" s="23"/>
      <c r="E617" s="23"/>
      <c r="F617" s="26"/>
      <c r="G617" s="33"/>
      <c r="H617" s="26"/>
      <c r="I617" s="33"/>
      <c r="J617" s="37"/>
      <c r="K617" s="26"/>
      <c r="L617" s="5"/>
      <c r="R617" s="38"/>
    </row>
    <row r="618" spans="1:18" x14ac:dyDescent="0.4">
      <c r="D618" s="23"/>
      <c r="E618" s="23"/>
      <c r="F618" s="26"/>
      <c r="G618" s="33"/>
      <c r="H618" s="26"/>
      <c r="I618" s="33"/>
      <c r="J618" s="37"/>
      <c r="K618" s="26"/>
      <c r="L618" s="5"/>
    </row>
    <row r="619" spans="1:18" x14ac:dyDescent="0.4">
      <c r="D619" s="23"/>
      <c r="E619" s="23"/>
      <c r="F619" s="26"/>
      <c r="G619" s="33"/>
      <c r="H619" s="26"/>
      <c r="I619" s="33"/>
      <c r="J619" s="37"/>
      <c r="K619" s="26"/>
      <c r="L619" s="5"/>
    </row>
    <row r="620" spans="1:18" x14ac:dyDescent="0.4">
      <c r="A620" s="18" t="s">
        <v>226</v>
      </c>
      <c r="B620" s="18"/>
      <c r="C620" s="18"/>
      <c r="D620" s="24"/>
      <c r="E620" s="24"/>
      <c r="F620" s="29"/>
      <c r="G620" s="34"/>
      <c r="H620" s="29"/>
      <c r="I620" s="34"/>
      <c r="J620" s="41">
        <f>SUM(J587:J619)</f>
        <v>173970</v>
      </c>
      <c r="K620" s="29"/>
      <c r="L620" s="18"/>
    </row>
    <row r="621" spans="1:18" x14ac:dyDescent="0.4">
      <c r="A621" s="17" t="s">
        <v>227</v>
      </c>
      <c r="B621" s="17"/>
      <c r="C621" s="17"/>
      <c r="D621" s="46"/>
      <c r="E621" s="46"/>
      <c r="F621" s="48"/>
      <c r="G621" s="50"/>
      <c r="H621" s="48"/>
      <c r="I621" s="50"/>
      <c r="J621" s="52"/>
      <c r="K621" s="48"/>
      <c r="L621" s="17"/>
    </row>
    <row r="622" spans="1:18" x14ac:dyDescent="0.4">
      <c r="B622" s="6" t="s">
        <v>228</v>
      </c>
      <c r="C622" s="6"/>
      <c r="D622" s="47"/>
      <c r="E622" s="47"/>
      <c r="F622" s="49"/>
      <c r="G622" s="51"/>
      <c r="H622" s="49"/>
      <c r="I622" s="51"/>
      <c r="J622" s="53"/>
      <c r="K622" s="49"/>
      <c r="L622" s="6"/>
    </row>
    <row r="623" spans="1:18" x14ac:dyDescent="0.4">
      <c r="D623" s="23"/>
      <c r="E623" s="23"/>
      <c r="F623" s="26"/>
      <c r="G623" s="33"/>
      <c r="H623" s="26"/>
      <c r="I623" s="33"/>
      <c r="J623" s="37"/>
      <c r="K623" s="26"/>
      <c r="L623" s="5"/>
    </row>
    <row r="624" spans="1:18" x14ac:dyDescent="0.4">
      <c r="D624" s="23">
        <v>45741</v>
      </c>
      <c r="E624" s="23">
        <v>45741</v>
      </c>
      <c r="F624" s="26" t="s">
        <v>229</v>
      </c>
      <c r="G624" s="33"/>
      <c r="H624" s="26"/>
      <c r="I624" s="33"/>
      <c r="J624" s="37">
        <v>4700000</v>
      </c>
      <c r="K624" s="26" t="s">
        <v>417</v>
      </c>
      <c r="L624" s="5"/>
    </row>
    <row r="625" spans="1:18" x14ac:dyDescent="0.4">
      <c r="D625" s="23">
        <v>45772</v>
      </c>
      <c r="E625" s="23">
        <v>45772</v>
      </c>
      <c r="F625" s="26" t="s">
        <v>230</v>
      </c>
      <c r="G625" s="33"/>
      <c r="H625" s="26"/>
      <c r="I625" s="33"/>
      <c r="J625" s="37">
        <v>700000</v>
      </c>
      <c r="K625" s="26" t="s">
        <v>417</v>
      </c>
      <c r="L625" s="5"/>
    </row>
    <row r="626" spans="1:18" x14ac:dyDescent="0.4">
      <c r="D626" s="23"/>
      <c r="E626" s="23"/>
      <c r="F626" s="44"/>
      <c r="G626" s="33"/>
      <c r="H626" s="26"/>
      <c r="I626" s="33"/>
      <c r="J626" s="37"/>
      <c r="K626" s="26"/>
      <c r="L626" s="5"/>
    </row>
    <row r="627" spans="1:18" x14ac:dyDescent="0.4">
      <c r="D627" s="23"/>
      <c r="E627" s="23"/>
      <c r="F627" s="26"/>
      <c r="G627" s="33"/>
      <c r="H627" s="26"/>
      <c r="I627" s="33"/>
      <c r="J627" s="37"/>
      <c r="K627" s="26"/>
      <c r="L627" s="5"/>
    </row>
    <row r="628" spans="1:18" x14ac:dyDescent="0.4">
      <c r="D628" s="23"/>
      <c r="E628" s="23"/>
      <c r="F628" s="26"/>
      <c r="G628" s="33"/>
      <c r="H628" s="26"/>
      <c r="I628" s="33"/>
      <c r="J628" s="37"/>
      <c r="K628" s="26"/>
      <c r="L628" s="5"/>
    </row>
    <row r="629" spans="1:18" x14ac:dyDescent="0.4">
      <c r="B629" s="18" t="s">
        <v>231</v>
      </c>
      <c r="C629" s="18"/>
      <c r="D629" s="24"/>
      <c r="E629" s="24"/>
      <c r="F629" s="29"/>
      <c r="G629" s="34">
        <f>SUM(G535:G628)</f>
        <v>0</v>
      </c>
      <c r="H629" s="29"/>
      <c r="I629" s="34"/>
      <c r="J629" s="41">
        <f>SUM(J623:J628)</f>
        <v>5400000</v>
      </c>
      <c r="K629" s="29"/>
      <c r="L629" s="18"/>
    </row>
    <row r="630" spans="1:18" x14ac:dyDescent="0.4">
      <c r="B630" s="6" t="s">
        <v>232</v>
      </c>
      <c r="C630" s="6"/>
      <c r="D630" s="47"/>
      <c r="E630" s="47"/>
      <c r="F630" s="49"/>
      <c r="G630" s="51"/>
      <c r="H630" s="49"/>
      <c r="I630" s="51"/>
      <c r="J630" s="53"/>
      <c r="K630" s="49"/>
      <c r="L630" s="6"/>
      <c r="O630" s="127"/>
      <c r="P630" s="128"/>
      <c r="Q630" s="126"/>
      <c r="R630" s="126"/>
    </row>
    <row r="631" spans="1:18" x14ac:dyDescent="0.4">
      <c r="D631" s="23"/>
      <c r="E631" s="23"/>
      <c r="F631" s="26"/>
      <c r="G631" s="33"/>
      <c r="H631" s="26"/>
      <c r="I631" s="33"/>
      <c r="J631" s="37"/>
      <c r="K631" s="26"/>
      <c r="L631" s="5"/>
      <c r="O631" s="127"/>
      <c r="P631" s="128"/>
      <c r="Q631" s="126"/>
      <c r="R631" s="126"/>
    </row>
    <row r="632" spans="1:18" x14ac:dyDescent="0.4">
      <c r="D632" s="23"/>
      <c r="E632" s="23"/>
      <c r="F632" s="26"/>
      <c r="G632" s="33"/>
      <c r="H632" s="26"/>
      <c r="I632" s="33"/>
      <c r="J632" s="37"/>
      <c r="K632" s="26"/>
      <c r="L632" s="5"/>
      <c r="O632" s="127"/>
      <c r="P632" s="128"/>
      <c r="Q632" s="126"/>
      <c r="R632" s="126"/>
    </row>
    <row r="633" spans="1:18" x14ac:dyDescent="0.4">
      <c r="D633" s="23"/>
      <c r="E633" s="23"/>
      <c r="F633" s="44"/>
      <c r="G633" s="33"/>
      <c r="H633" s="26"/>
      <c r="I633" s="33"/>
      <c r="J633" s="37"/>
      <c r="K633" s="26"/>
      <c r="L633" s="5"/>
      <c r="O633" s="127"/>
      <c r="P633" s="128"/>
      <c r="Q633" s="126"/>
      <c r="R633" s="126"/>
    </row>
    <row r="634" spans="1:18" x14ac:dyDescent="0.4">
      <c r="D634" s="23"/>
      <c r="E634" s="23"/>
      <c r="F634" s="26"/>
      <c r="G634" s="33"/>
      <c r="H634" s="26"/>
      <c r="I634" s="33"/>
      <c r="J634" s="37"/>
      <c r="K634" s="26"/>
      <c r="L634" s="5"/>
      <c r="O634" s="127"/>
      <c r="P634" s="128"/>
      <c r="Q634" s="126"/>
      <c r="R634" s="126"/>
    </row>
    <row r="635" spans="1:18" x14ac:dyDescent="0.4">
      <c r="D635" s="23"/>
      <c r="E635" s="23"/>
      <c r="F635" s="26"/>
      <c r="G635" s="33"/>
      <c r="H635" s="26"/>
      <c r="I635" s="33"/>
      <c r="J635" s="37"/>
      <c r="K635" s="26"/>
      <c r="L635" s="5"/>
      <c r="O635" s="127"/>
      <c r="P635" s="128"/>
      <c r="Q635" s="126"/>
      <c r="R635" s="126"/>
    </row>
    <row r="636" spans="1:18" x14ac:dyDescent="0.4">
      <c r="B636" s="18" t="s">
        <v>233</v>
      </c>
      <c r="C636" s="18"/>
      <c r="D636" s="24"/>
      <c r="E636" s="24"/>
      <c r="F636" s="29"/>
      <c r="G636" s="34">
        <f>SUM(G551:G635)</f>
        <v>0</v>
      </c>
      <c r="H636" s="29"/>
      <c r="I636" s="34"/>
      <c r="J636" s="41">
        <f>SUM(J631:J635)</f>
        <v>0</v>
      </c>
      <c r="K636" s="29"/>
      <c r="L636" s="18"/>
      <c r="O636" s="127"/>
      <c r="P636" s="128"/>
      <c r="Q636" s="126"/>
      <c r="R636" s="126"/>
    </row>
    <row r="637" spans="1:18" x14ac:dyDescent="0.4">
      <c r="D637" s="23"/>
      <c r="E637" s="23"/>
      <c r="F637" s="26"/>
      <c r="G637" s="33"/>
      <c r="H637" s="26"/>
      <c r="I637" s="33"/>
      <c r="J637" s="37"/>
      <c r="K637" s="26"/>
      <c r="L637" s="5"/>
      <c r="O637" s="127"/>
      <c r="P637" s="128"/>
      <c r="Q637" s="126"/>
      <c r="R637" s="126"/>
    </row>
    <row r="638" spans="1:18" x14ac:dyDescent="0.4">
      <c r="D638" s="23"/>
      <c r="E638" s="23"/>
      <c r="F638" s="26"/>
      <c r="G638" s="33"/>
      <c r="H638" s="26"/>
      <c r="I638" s="33"/>
      <c r="J638" s="37"/>
      <c r="K638" s="26"/>
      <c r="L638" s="5"/>
      <c r="O638" s="127"/>
      <c r="P638" s="128"/>
      <c r="Q638" s="126"/>
      <c r="R638" s="126"/>
    </row>
    <row r="639" spans="1:18" x14ac:dyDescent="0.4">
      <c r="D639" s="23"/>
      <c r="E639" s="23"/>
      <c r="F639" s="26"/>
      <c r="G639" s="33"/>
      <c r="H639" s="26"/>
      <c r="I639" s="33"/>
      <c r="J639" s="37"/>
      <c r="K639" s="26"/>
      <c r="L639" s="5"/>
      <c r="O639" s="127"/>
      <c r="P639" s="128"/>
      <c r="Q639" s="126"/>
      <c r="R639" s="126"/>
    </row>
    <row r="640" spans="1:18" x14ac:dyDescent="0.4">
      <c r="A640" s="18" t="s">
        <v>148</v>
      </c>
      <c r="B640" s="18"/>
      <c r="C640" s="18"/>
      <c r="D640" s="24"/>
      <c r="E640" s="24"/>
      <c r="F640" s="29"/>
      <c r="G640" s="34"/>
      <c r="H640" s="29"/>
      <c r="I640" s="34"/>
      <c r="J640" s="41">
        <f>SUM(J629,J636)</f>
        <v>5400000</v>
      </c>
      <c r="K640" s="29"/>
      <c r="L640" s="18"/>
    </row>
    <row r="641" spans="1:18" x14ac:dyDescent="0.4">
      <c r="A641" s="10" t="s">
        <v>234</v>
      </c>
      <c r="B641" s="10"/>
      <c r="C641" s="10"/>
      <c r="D641" s="27"/>
      <c r="E641" s="27"/>
      <c r="F641" s="31"/>
      <c r="G641" s="36"/>
      <c r="H641" s="31"/>
      <c r="I641" s="36"/>
      <c r="J641" s="43">
        <f>SUM(J222,J353,J403,J455,J486,J535,J556,J569,J585,J620,J640)</f>
        <v>200693435.44999999</v>
      </c>
      <c r="K641" s="31"/>
      <c r="L641" s="10"/>
      <c r="O641" s="127"/>
      <c r="P641" s="128"/>
      <c r="Q641" s="126"/>
      <c r="R641" s="126"/>
    </row>
    <row r="642" spans="1:18" x14ac:dyDescent="0.4">
      <c r="C642" s="54"/>
      <c r="D642" s="55"/>
      <c r="E642" s="56"/>
      <c r="F642" s="57"/>
      <c r="G642" s="58"/>
      <c r="H642" s="57"/>
      <c r="I642" s="58"/>
      <c r="J642" s="59"/>
      <c r="K642" s="57"/>
      <c r="L642" s="11"/>
      <c r="O642" s="127"/>
      <c r="P642" s="128"/>
      <c r="Q642" s="126"/>
      <c r="R642" s="126"/>
    </row>
    <row r="643" spans="1:18" x14ac:dyDescent="0.4">
      <c r="O643" s="127"/>
      <c r="P643" s="128"/>
      <c r="Q643" s="126"/>
      <c r="R643" s="126"/>
    </row>
    <row r="644" spans="1:18" x14ac:dyDescent="0.4">
      <c r="O644" s="127"/>
      <c r="P644" s="128"/>
      <c r="Q644" s="126"/>
      <c r="R644" s="126"/>
    </row>
    <row r="645" spans="1:18" x14ac:dyDescent="0.4">
      <c r="O645" s="127"/>
      <c r="P645" s="128"/>
      <c r="Q645" s="126"/>
      <c r="R645" s="126"/>
    </row>
    <row r="658" spans="15:18" x14ac:dyDescent="0.4">
      <c r="O658" s="127"/>
      <c r="P658" s="128"/>
      <c r="Q658" s="126"/>
      <c r="R658" s="126"/>
    </row>
    <row r="659" spans="15:18" x14ac:dyDescent="0.4">
      <c r="O659" s="127"/>
      <c r="P659" s="128"/>
      <c r="Q659" s="126"/>
      <c r="R659" s="126"/>
    </row>
    <row r="660" spans="15:18" x14ac:dyDescent="0.4">
      <c r="O660" s="127"/>
      <c r="P660" s="128"/>
      <c r="Q660" s="126"/>
      <c r="R660" s="126"/>
    </row>
    <row r="661" spans="15:18" x14ac:dyDescent="0.4">
      <c r="O661" s="127"/>
      <c r="P661" s="128"/>
      <c r="Q661" s="126"/>
      <c r="R661" s="126"/>
    </row>
    <row r="662" spans="15:18" x14ac:dyDescent="0.4">
      <c r="O662" s="127"/>
      <c r="P662" s="128"/>
      <c r="Q662" s="126"/>
      <c r="R662" s="126"/>
    </row>
    <row r="663" spans="15:18" x14ac:dyDescent="0.4">
      <c r="O663" s="127"/>
      <c r="P663" s="128"/>
      <c r="Q663" s="126"/>
      <c r="R663" s="126"/>
    </row>
    <row r="664" spans="15:18" x14ac:dyDescent="0.4">
      <c r="O664" s="127"/>
      <c r="P664" s="128"/>
      <c r="Q664" s="126"/>
      <c r="R664" s="126"/>
    </row>
    <row r="665" spans="15:18" x14ac:dyDescent="0.4">
      <c r="O665" s="127"/>
      <c r="P665" s="128"/>
      <c r="Q665" s="126"/>
      <c r="R665" s="126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1C71-7DED-4D5E-A8F2-9BD477378A12}">
  <sheetPr codeName="Sheet2"/>
  <dimension ref="A1:L191"/>
  <sheetViews>
    <sheetView workbookViewId="0"/>
  </sheetViews>
  <sheetFormatPr defaultColWidth="8.69921875" defaultRowHeight="13.2" x14ac:dyDescent="0.4"/>
  <cols>
    <col min="1" max="1" width="12.5" style="1" bestFit="1" customWidth="1"/>
    <col min="2" max="2" width="12.8984375" style="1" bestFit="1" customWidth="1"/>
    <col min="3" max="3" width="8" style="1" bestFit="1" customWidth="1"/>
    <col min="4" max="5" width="9.69921875" style="1" bestFit="1" customWidth="1"/>
    <col min="6" max="6" width="34.59765625" style="1" bestFit="1" customWidth="1"/>
    <col min="7" max="8" width="6.5" style="1" bestFit="1" customWidth="1"/>
    <col min="9" max="9" width="7.09765625" style="1" bestFit="1" customWidth="1"/>
    <col min="10" max="10" width="9.19921875" style="1" bestFit="1" customWidth="1"/>
    <col min="11" max="11" width="13.8984375" style="1" bestFit="1" customWidth="1"/>
    <col min="12" max="12" width="23.09765625" style="1" bestFit="1" customWidth="1"/>
    <col min="13" max="16384" width="8.69921875" style="1"/>
  </cols>
  <sheetData>
    <row r="1" spans="1:12" x14ac:dyDescent="0.4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243</v>
      </c>
      <c r="J1" s="1" t="s">
        <v>244</v>
      </c>
      <c r="K1" s="1" t="s">
        <v>245</v>
      </c>
      <c r="L1" s="1" t="s">
        <v>246</v>
      </c>
    </row>
    <row r="2" spans="1:12" x14ac:dyDescent="0.4">
      <c r="A2" s="2" t="s">
        <v>247</v>
      </c>
      <c r="B2" s="2" t="s">
        <v>19</v>
      </c>
      <c r="C2" s="2" t="s">
        <v>20</v>
      </c>
      <c r="D2" s="3">
        <v>45722</v>
      </c>
      <c r="E2" s="3">
        <v>45722</v>
      </c>
      <c r="F2" s="2" t="s">
        <v>433</v>
      </c>
      <c r="G2" s="4">
        <v>293</v>
      </c>
      <c r="H2" s="2" t="s">
        <v>21</v>
      </c>
      <c r="I2" s="4">
        <v>6150</v>
      </c>
      <c r="J2" s="4">
        <v>1801950</v>
      </c>
      <c r="K2" s="2" t="s">
        <v>424</v>
      </c>
      <c r="L2" s="2"/>
    </row>
    <row r="3" spans="1:12" x14ac:dyDescent="0.4">
      <c r="A3" s="2" t="s">
        <v>247</v>
      </c>
      <c r="B3" s="2" t="s">
        <v>19</v>
      </c>
      <c r="C3" s="2" t="s">
        <v>20</v>
      </c>
      <c r="D3" s="3">
        <v>45722</v>
      </c>
      <c r="E3" s="3">
        <v>45722</v>
      </c>
      <c r="F3" s="2"/>
      <c r="G3" s="4">
        <v>162</v>
      </c>
      <c r="H3" s="2" t="s">
        <v>21</v>
      </c>
      <c r="I3" s="4">
        <v>6200</v>
      </c>
      <c r="J3" s="4">
        <v>1004400</v>
      </c>
      <c r="K3" s="2" t="s">
        <v>424</v>
      </c>
      <c r="L3" s="2"/>
    </row>
    <row r="4" spans="1:12" x14ac:dyDescent="0.4">
      <c r="A4" s="2" t="s">
        <v>247</v>
      </c>
      <c r="B4" s="2" t="s">
        <v>19</v>
      </c>
      <c r="C4" s="2" t="s">
        <v>20</v>
      </c>
      <c r="D4" s="3">
        <v>45734</v>
      </c>
      <c r="E4" s="3">
        <v>45734</v>
      </c>
      <c r="F4" s="2" t="s">
        <v>434</v>
      </c>
      <c r="G4" s="4">
        <v>155</v>
      </c>
      <c r="H4" s="2" t="s">
        <v>21</v>
      </c>
      <c r="I4" s="4">
        <v>6150</v>
      </c>
      <c r="J4" s="4">
        <v>953250</v>
      </c>
      <c r="K4" s="2" t="s">
        <v>424</v>
      </c>
      <c r="L4" s="2"/>
    </row>
    <row r="5" spans="1:12" x14ac:dyDescent="0.4">
      <c r="A5" s="2" t="s">
        <v>247</v>
      </c>
      <c r="B5" s="2" t="s">
        <v>19</v>
      </c>
      <c r="C5" s="2" t="s">
        <v>23</v>
      </c>
      <c r="D5" s="3">
        <v>45721</v>
      </c>
      <c r="E5" s="3">
        <v>45722</v>
      </c>
      <c r="F5" s="2" t="s">
        <v>364</v>
      </c>
      <c r="G5" s="4">
        <v>68.66</v>
      </c>
      <c r="H5" s="2" t="s">
        <v>24</v>
      </c>
      <c r="I5" s="4">
        <v>8500</v>
      </c>
      <c r="J5" s="4">
        <v>583610</v>
      </c>
      <c r="K5" s="2" t="s">
        <v>410</v>
      </c>
      <c r="L5" s="2" t="s">
        <v>25</v>
      </c>
    </row>
    <row r="6" spans="1:12" x14ac:dyDescent="0.4">
      <c r="A6" s="2" t="s">
        <v>247</v>
      </c>
      <c r="B6" s="2" t="s">
        <v>19</v>
      </c>
      <c r="C6" s="2" t="s">
        <v>23</v>
      </c>
      <c r="D6" s="3">
        <v>45734</v>
      </c>
      <c r="E6" s="3">
        <v>45735</v>
      </c>
      <c r="F6" s="2" t="s">
        <v>365</v>
      </c>
      <c r="G6" s="4">
        <v>21.1</v>
      </c>
      <c r="H6" s="2" t="s">
        <v>24</v>
      </c>
      <c r="I6" s="4">
        <v>8500</v>
      </c>
      <c r="J6" s="4">
        <v>179350</v>
      </c>
      <c r="K6" s="2" t="s">
        <v>410</v>
      </c>
      <c r="L6" s="2" t="s">
        <v>26</v>
      </c>
    </row>
    <row r="7" spans="1:12" x14ac:dyDescent="0.4">
      <c r="A7" s="2" t="s">
        <v>247</v>
      </c>
      <c r="B7" s="2" t="s">
        <v>19</v>
      </c>
      <c r="C7" s="2" t="s">
        <v>23</v>
      </c>
      <c r="D7" s="3">
        <v>45741</v>
      </c>
      <c r="E7" s="3">
        <v>45744</v>
      </c>
      <c r="F7" s="2" t="s">
        <v>366</v>
      </c>
      <c r="G7" s="4">
        <v>0.27</v>
      </c>
      <c r="H7" s="2" t="s">
        <v>24</v>
      </c>
      <c r="I7" s="4">
        <v>8500</v>
      </c>
      <c r="J7" s="4">
        <v>2295</v>
      </c>
      <c r="K7" s="2" t="s">
        <v>410</v>
      </c>
      <c r="L7" s="2" t="s">
        <v>27</v>
      </c>
    </row>
    <row r="8" spans="1:12" x14ac:dyDescent="0.4">
      <c r="A8" s="2" t="s">
        <v>247</v>
      </c>
      <c r="B8" s="2" t="s">
        <v>19</v>
      </c>
      <c r="C8" s="2" t="s">
        <v>23</v>
      </c>
      <c r="D8" s="3">
        <v>36526</v>
      </c>
      <c r="E8" s="3">
        <v>45797</v>
      </c>
      <c r="F8" s="2" t="s">
        <v>367</v>
      </c>
      <c r="G8" s="4">
        <v>21.48</v>
      </c>
      <c r="H8" s="2" t="s">
        <v>24</v>
      </c>
      <c r="I8" s="4">
        <v>8500</v>
      </c>
      <c r="J8" s="4">
        <v>182580</v>
      </c>
      <c r="K8" s="2" t="s">
        <v>410</v>
      </c>
      <c r="L8" s="2"/>
    </row>
    <row r="9" spans="1:12" x14ac:dyDescent="0.4">
      <c r="A9" s="2" t="s">
        <v>247</v>
      </c>
      <c r="B9" s="2" t="s">
        <v>19</v>
      </c>
      <c r="C9" s="2" t="s">
        <v>23</v>
      </c>
      <c r="D9" s="3">
        <v>36526</v>
      </c>
      <c r="E9" s="3">
        <v>45807</v>
      </c>
      <c r="F9" s="2" t="s">
        <v>368</v>
      </c>
      <c r="G9" s="4">
        <v>5.27</v>
      </c>
      <c r="H9" s="2" t="s">
        <v>24</v>
      </c>
      <c r="I9" s="4">
        <v>8500</v>
      </c>
      <c r="J9" s="4">
        <v>44795</v>
      </c>
      <c r="K9" s="2" t="s">
        <v>410</v>
      </c>
      <c r="L9" s="2"/>
    </row>
    <row r="10" spans="1:12" x14ac:dyDescent="0.4">
      <c r="A10" s="2" t="s">
        <v>247</v>
      </c>
      <c r="B10" s="2" t="s">
        <v>19</v>
      </c>
      <c r="C10" s="2" t="s">
        <v>248</v>
      </c>
      <c r="D10" s="3">
        <v>45721</v>
      </c>
      <c r="E10" s="3">
        <v>45726</v>
      </c>
      <c r="F10" s="2" t="s">
        <v>364</v>
      </c>
      <c r="G10" s="4">
        <v>68.66</v>
      </c>
      <c r="H10" s="2" t="s">
        <v>24</v>
      </c>
      <c r="I10" s="4">
        <v>15000</v>
      </c>
      <c r="J10" s="4">
        <v>1029900</v>
      </c>
      <c r="K10" s="2" t="s">
        <v>430</v>
      </c>
      <c r="L10" s="2" t="s">
        <v>25</v>
      </c>
    </row>
    <row r="11" spans="1:12" x14ac:dyDescent="0.4">
      <c r="A11" s="2" t="s">
        <v>247</v>
      </c>
      <c r="B11" s="2" t="s">
        <v>19</v>
      </c>
      <c r="C11" s="2" t="s">
        <v>248</v>
      </c>
      <c r="D11" s="3">
        <v>45734</v>
      </c>
      <c r="E11" s="3">
        <v>45756</v>
      </c>
      <c r="F11" s="2" t="s">
        <v>365</v>
      </c>
      <c r="G11" s="4">
        <v>86</v>
      </c>
      <c r="H11" s="2" t="s">
        <v>249</v>
      </c>
      <c r="I11" s="4">
        <v>6800</v>
      </c>
      <c r="J11" s="4">
        <v>584800</v>
      </c>
      <c r="K11" s="2" t="s">
        <v>430</v>
      </c>
      <c r="L11" s="2" t="s">
        <v>26</v>
      </c>
    </row>
    <row r="12" spans="1:12" x14ac:dyDescent="0.4">
      <c r="A12" s="2" t="s">
        <v>247</v>
      </c>
      <c r="B12" s="2" t="s">
        <v>19</v>
      </c>
      <c r="C12" s="2" t="s">
        <v>248</v>
      </c>
      <c r="D12" s="3">
        <v>45741</v>
      </c>
      <c r="E12" s="3">
        <v>45756</v>
      </c>
      <c r="F12" s="2" t="s">
        <v>366</v>
      </c>
      <c r="G12" s="4">
        <v>1</v>
      </c>
      <c r="H12" s="2" t="s">
        <v>66</v>
      </c>
      <c r="I12" s="4">
        <v>7000</v>
      </c>
      <c r="J12" s="4">
        <v>7000</v>
      </c>
      <c r="K12" s="2" t="s">
        <v>430</v>
      </c>
      <c r="L12" s="2" t="s">
        <v>27</v>
      </c>
    </row>
    <row r="13" spans="1:12" x14ac:dyDescent="0.4">
      <c r="A13" s="2" t="s">
        <v>247</v>
      </c>
      <c r="B13" s="2" t="s">
        <v>54</v>
      </c>
      <c r="C13" s="2" t="s">
        <v>250</v>
      </c>
      <c r="D13" s="3">
        <v>45708</v>
      </c>
      <c r="E13" s="3">
        <v>45708</v>
      </c>
      <c r="F13" s="2" t="s">
        <v>56</v>
      </c>
      <c r="G13" s="4">
        <v>4654</v>
      </c>
      <c r="H13" s="2" t="s">
        <v>21</v>
      </c>
      <c r="I13" s="4">
        <v>5320</v>
      </c>
      <c r="J13" s="4">
        <v>24759280</v>
      </c>
      <c r="K13" s="2" t="s">
        <v>422</v>
      </c>
      <c r="L13" s="2"/>
    </row>
    <row r="14" spans="1:12" x14ac:dyDescent="0.4">
      <c r="A14" s="2" t="s">
        <v>247</v>
      </c>
      <c r="B14" s="2" t="s">
        <v>54</v>
      </c>
      <c r="C14" s="2" t="s">
        <v>250</v>
      </c>
      <c r="D14" s="3">
        <v>45762</v>
      </c>
      <c r="E14" s="3">
        <v>45762</v>
      </c>
      <c r="F14" s="2" t="s">
        <v>251</v>
      </c>
      <c r="G14" s="4">
        <v>519</v>
      </c>
      <c r="H14" s="2" t="s">
        <v>21</v>
      </c>
      <c r="I14" s="4">
        <v>4950</v>
      </c>
      <c r="J14" s="4">
        <v>2569050</v>
      </c>
      <c r="K14" s="2" t="s">
        <v>422</v>
      </c>
      <c r="L14" s="2"/>
    </row>
    <row r="15" spans="1:12" x14ac:dyDescent="0.4">
      <c r="A15" s="2" t="s">
        <v>247</v>
      </c>
      <c r="B15" s="2" t="s">
        <v>54</v>
      </c>
      <c r="C15" s="2" t="s">
        <v>250</v>
      </c>
      <c r="D15" s="3">
        <v>45792</v>
      </c>
      <c r="E15" s="3">
        <v>45792</v>
      </c>
      <c r="F15" s="2" t="s">
        <v>369</v>
      </c>
      <c r="G15" s="4">
        <v>46</v>
      </c>
      <c r="H15" s="2" t="s">
        <v>21</v>
      </c>
      <c r="I15" s="4">
        <v>4910</v>
      </c>
      <c r="J15" s="4">
        <v>225860</v>
      </c>
      <c r="K15" s="2" t="s">
        <v>422</v>
      </c>
      <c r="L15" s="2"/>
    </row>
    <row r="16" spans="1:12" x14ac:dyDescent="0.4">
      <c r="A16" s="2" t="s">
        <v>247</v>
      </c>
      <c r="B16" s="2" t="s">
        <v>54</v>
      </c>
      <c r="C16" s="2" t="s">
        <v>250</v>
      </c>
      <c r="D16" s="3">
        <v>45693</v>
      </c>
      <c r="E16" s="3" t="s">
        <v>319</v>
      </c>
      <c r="F16" s="2" t="s">
        <v>58</v>
      </c>
      <c r="G16" s="4">
        <v>1</v>
      </c>
      <c r="H16" s="2"/>
      <c r="I16" s="4">
        <v>458040</v>
      </c>
      <c r="J16" s="4">
        <v>458040</v>
      </c>
      <c r="K16" s="2" t="s">
        <v>422</v>
      </c>
      <c r="L16" s="2"/>
    </row>
    <row r="17" spans="1:12" x14ac:dyDescent="0.4">
      <c r="A17" s="2" t="s">
        <v>247</v>
      </c>
      <c r="B17" s="2" t="s">
        <v>54</v>
      </c>
      <c r="C17" s="2" t="s">
        <v>252</v>
      </c>
      <c r="D17" s="3">
        <v>45693</v>
      </c>
      <c r="E17" s="3">
        <v>45706</v>
      </c>
      <c r="F17" s="2" t="s">
        <v>61</v>
      </c>
      <c r="G17" s="4">
        <v>930</v>
      </c>
      <c r="H17" s="2" t="s">
        <v>21</v>
      </c>
      <c r="I17" s="4">
        <v>1900</v>
      </c>
      <c r="J17" s="4">
        <v>1767000</v>
      </c>
      <c r="K17" s="2" t="s">
        <v>411</v>
      </c>
      <c r="L17" s="2" t="s">
        <v>422</v>
      </c>
    </row>
    <row r="18" spans="1:12" x14ac:dyDescent="0.4">
      <c r="A18" s="2" t="s">
        <v>247</v>
      </c>
      <c r="B18" s="2" t="s">
        <v>54</v>
      </c>
      <c r="C18" s="2" t="s">
        <v>252</v>
      </c>
      <c r="D18" s="3">
        <v>45693</v>
      </c>
      <c r="E18" s="3">
        <v>45706</v>
      </c>
      <c r="F18" s="2"/>
      <c r="G18" s="4">
        <v>1307</v>
      </c>
      <c r="H18" s="2" t="s">
        <v>21</v>
      </c>
      <c r="I18" s="4">
        <v>2600</v>
      </c>
      <c r="J18" s="4">
        <v>3398200</v>
      </c>
      <c r="K18" s="2" t="s">
        <v>411</v>
      </c>
      <c r="L18" s="2"/>
    </row>
    <row r="19" spans="1:12" x14ac:dyDescent="0.4">
      <c r="A19" s="2" t="s">
        <v>247</v>
      </c>
      <c r="B19" s="2" t="s">
        <v>54</v>
      </c>
      <c r="C19" s="2" t="s">
        <v>252</v>
      </c>
      <c r="D19" s="3">
        <v>45701</v>
      </c>
      <c r="E19" s="3">
        <v>45712</v>
      </c>
      <c r="F19" s="2" t="s">
        <v>61</v>
      </c>
      <c r="G19" s="4">
        <v>2010</v>
      </c>
      <c r="H19" s="2" t="s">
        <v>21</v>
      </c>
      <c r="I19" s="4">
        <v>1500</v>
      </c>
      <c r="J19" s="4">
        <v>3015000</v>
      </c>
      <c r="K19" s="2" t="s">
        <v>411</v>
      </c>
      <c r="L19" s="2" t="s">
        <v>422</v>
      </c>
    </row>
    <row r="20" spans="1:12" x14ac:dyDescent="0.4">
      <c r="A20" s="2" t="s">
        <v>247</v>
      </c>
      <c r="B20" s="2" t="s">
        <v>54</v>
      </c>
      <c r="C20" s="2" t="s">
        <v>252</v>
      </c>
      <c r="D20" s="3">
        <v>45776</v>
      </c>
      <c r="E20" s="3">
        <v>45776</v>
      </c>
      <c r="F20" s="2" t="s">
        <v>253</v>
      </c>
      <c r="G20" s="4">
        <v>520</v>
      </c>
      <c r="H20" s="2" t="s">
        <v>21</v>
      </c>
      <c r="I20" s="4">
        <v>1500</v>
      </c>
      <c r="J20" s="4">
        <v>780000</v>
      </c>
      <c r="K20" s="2" t="s">
        <v>411</v>
      </c>
      <c r="L20" s="2"/>
    </row>
    <row r="21" spans="1:12" x14ac:dyDescent="0.4">
      <c r="A21" s="2" t="s">
        <v>247</v>
      </c>
      <c r="B21" s="2" t="s">
        <v>54</v>
      </c>
      <c r="C21" s="2" t="s">
        <v>254</v>
      </c>
      <c r="D21" s="3">
        <v>45693</v>
      </c>
      <c r="E21" s="3">
        <v>45707</v>
      </c>
      <c r="F21" s="2" t="s">
        <v>435</v>
      </c>
      <c r="G21" s="4">
        <v>116.2</v>
      </c>
      <c r="H21" s="2" t="s">
        <v>24</v>
      </c>
      <c r="I21" s="4">
        <v>600</v>
      </c>
      <c r="J21" s="4">
        <v>69720</v>
      </c>
      <c r="K21" s="2" t="s">
        <v>414</v>
      </c>
      <c r="L21" s="2" t="s">
        <v>422</v>
      </c>
    </row>
    <row r="22" spans="1:12" x14ac:dyDescent="0.4">
      <c r="A22" s="2" t="s">
        <v>247</v>
      </c>
      <c r="B22" s="2" t="s">
        <v>54</v>
      </c>
      <c r="C22" s="2" t="s">
        <v>254</v>
      </c>
      <c r="D22" s="3">
        <v>45701</v>
      </c>
      <c r="E22" s="3">
        <v>45715</v>
      </c>
      <c r="F22" s="2" t="s">
        <v>436</v>
      </c>
      <c r="G22" s="4">
        <v>688.1</v>
      </c>
      <c r="H22" s="2" t="s">
        <v>24</v>
      </c>
      <c r="I22" s="4">
        <v>600</v>
      </c>
      <c r="J22" s="4">
        <v>412860</v>
      </c>
      <c r="K22" s="2" t="s">
        <v>414</v>
      </c>
      <c r="L22" s="2" t="s">
        <v>422</v>
      </c>
    </row>
    <row r="23" spans="1:12" x14ac:dyDescent="0.4">
      <c r="A23" s="2" t="s">
        <v>247</v>
      </c>
      <c r="B23" s="2" t="s">
        <v>54</v>
      </c>
      <c r="C23" s="2" t="s">
        <v>254</v>
      </c>
      <c r="D23" s="3">
        <v>45695</v>
      </c>
      <c r="E23" s="3">
        <v>45700</v>
      </c>
      <c r="F23" s="2" t="s">
        <v>65</v>
      </c>
      <c r="G23" s="4">
        <v>184</v>
      </c>
      <c r="H23" s="2" t="s">
        <v>66</v>
      </c>
      <c r="I23" s="4">
        <v>400</v>
      </c>
      <c r="J23" s="4">
        <v>73600</v>
      </c>
      <c r="K23" s="2" t="s">
        <v>419</v>
      </c>
      <c r="L23" s="2" t="s">
        <v>67</v>
      </c>
    </row>
    <row r="24" spans="1:12" x14ac:dyDescent="0.4">
      <c r="A24" s="2" t="s">
        <v>247</v>
      </c>
      <c r="B24" s="2" t="s">
        <v>54</v>
      </c>
      <c r="C24" s="2" t="s">
        <v>254</v>
      </c>
      <c r="D24" s="3">
        <v>45695</v>
      </c>
      <c r="E24" s="3">
        <v>45700</v>
      </c>
      <c r="F24" s="2" t="s">
        <v>68</v>
      </c>
      <c r="G24" s="4">
        <v>122</v>
      </c>
      <c r="H24" s="2" t="s">
        <v>66</v>
      </c>
      <c r="I24" s="4">
        <v>1700</v>
      </c>
      <c r="J24" s="4">
        <v>207400</v>
      </c>
      <c r="K24" s="2" t="s">
        <v>419</v>
      </c>
      <c r="L24" s="2" t="s">
        <v>69</v>
      </c>
    </row>
    <row r="25" spans="1:12" x14ac:dyDescent="0.4">
      <c r="A25" s="2" t="s">
        <v>247</v>
      </c>
      <c r="B25" s="2" t="s">
        <v>54</v>
      </c>
      <c r="C25" s="2" t="s">
        <v>254</v>
      </c>
      <c r="D25" s="3">
        <v>45695</v>
      </c>
      <c r="E25" s="3">
        <v>45699</v>
      </c>
      <c r="F25" s="2" t="s">
        <v>70</v>
      </c>
      <c r="G25" s="4">
        <v>122</v>
      </c>
      <c r="H25" s="2" t="s">
        <v>66</v>
      </c>
      <c r="I25" s="4">
        <v>1700</v>
      </c>
      <c r="J25" s="4">
        <v>207400</v>
      </c>
      <c r="K25" s="2" t="s">
        <v>419</v>
      </c>
      <c r="L25" s="2" t="s">
        <v>71</v>
      </c>
    </row>
    <row r="26" spans="1:12" x14ac:dyDescent="0.4">
      <c r="A26" s="2" t="s">
        <v>247</v>
      </c>
      <c r="B26" s="2" t="s">
        <v>54</v>
      </c>
      <c r="C26" s="2" t="s">
        <v>254</v>
      </c>
      <c r="D26" s="3">
        <v>45695</v>
      </c>
      <c r="E26" s="3">
        <v>45699</v>
      </c>
      <c r="F26" s="2" t="s">
        <v>72</v>
      </c>
      <c r="G26" s="4">
        <v>61</v>
      </c>
      <c r="H26" s="2" t="s">
        <v>66</v>
      </c>
      <c r="I26" s="4">
        <v>1080</v>
      </c>
      <c r="J26" s="4">
        <v>65880</v>
      </c>
      <c r="K26" s="2" t="s">
        <v>419</v>
      </c>
      <c r="L26" s="2" t="s">
        <v>73</v>
      </c>
    </row>
    <row r="27" spans="1:12" x14ac:dyDescent="0.4">
      <c r="A27" s="2" t="s">
        <v>247</v>
      </c>
      <c r="B27" s="2" t="s">
        <v>54</v>
      </c>
      <c r="C27" s="2" t="s">
        <v>254</v>
      </c>
      <c r="D27" s="3">
        <v>45695</v>
      </c>
      <c r="E27" s="3">
        <v>45699</v>
      </c>
      <c r="F27" s="2" t="s">
        <v>74</v>
      </c>
      <c r="G27" s="4">
        <v>160</v>
      </c>
      <c r="H27" s="2" t="s">
        <v>66</v>
      </c>
      <c r="I27" s="4">
        <v>230</v>
      </c>
      <c r="J27" s="4">
        <v>36800</v>
      </c>
      <c r="K27" s="2" t="s">
        <v>419</v>
      </c>
      <c r="L27" s="2" t="s">
        <v>75</v>
      </c>
    </row>
    <row r="28" spans="1:12" x14ac:dyDescent="0.4">
      <c r="A28" s="2" t="s">
        <v>247</v>
      </c>
      <c r="B28" s="2" t="s">
        <v>54</v>
      </c>
      <c r="C28" s="2" t="s">
        <v>254</v>
      </c>
      <c r="D28" s="3">
        <v>45695</v>
      </c>
      <c r="E28" s="3">
        <v>45699</v>
      </c>
      <c r="F28" s="2" t="s">
        <v>76</v>
      </c>
      <c r="G28" s="4">
        <v>50</v>
      </c>
      <c r="H28" s="2" t="s">
        <v>66</v>
      </c>
      <c r="I28" s="4">
        <v>220</v>
      </c>
      <c r="J28" s="4">
        <v>11000</v>
      </c>
      <c r="K28" s="2" t="s">
        <v>419</v>
      </c>
      <c r="L28" s="2" t="s">
        <v>77</v>
      </c>
    </row>
    <row r="29" spans="1:12" x14ac:dyDescent="0.4">
      <c r="A29" s="2" t="s">
        <v>247</v>
      </c>
      <c r="B29" s="2" t="s">
        <v>54</v>
      </c>
      <c r="C29" s="2" t="s">
        <v>254</v>
      </c>
      <c r="D29" s="3">
        <v>45705</v>
      </c>
      <c r="E29" s="3">
        <v>45714</v>
      </c>
      <c r="F29" s="2" t="s">
        <v>78</v>
      </c>
      <c r="G29" s="4">
        <v>489</v>
      </c>
      <c r="H29" s="2" t="s">
        <v>66</v>
      </c>
      <c r="I29" s="4">
        <v>1400</v>
      </c>
      <c r="J29" s="4">
        <v>684600</v>
      </c>
      <c r="K29" s="2" t="s">
        <v>419</v>
      </c>
      <c r="L29" s="2" t="s">
        <v>79</v>
      </c>
    </row>
    <row r="30" spans="1:12" x14ac:dyDescent="0.4">
      <c r="A30" s="2" t="s">
        <v>247</v>
      </c>
      <c r="B30" s="2" t="s">
        <v>54</v>
      </c>
      <c r="C30" s="2" t="s">
        <v>254</v>
      </c>
      <c r="D30" s="3">
        <v>45705</v>
      </c>
      <c r="E30" s="3">
        <v>45714</v>
      </c>
      <c r="F30" s="2" t="s">
        <v>80</v>
      </c>
      <c r="G30" s="4">
        <v>164</v>
      </c>
      <c r="H30" s="2" t="s">
        <v>66</v>
      </c>
      <c r="I30" s="4">
        <v>1400</v>
      </c>
      <c r="J30" s="4">
        <v>229600</v>
      </c>
      <c r="K30" s="2" t="s">
        <v>419</v>
      </c>
      <c r="L30" s="2" t="s">
        <v>81</v>
      </c>
    </row>
    <row r="31" spans="1:12" x14ac:dyDescent="0.4">
      <c r="A31" s="2" t="s">
        <v>247</v>
      </c>
      <c r="B31" s="2" t="s">
        <v>54</v>
      </c>
      <c r="C31" s="2" t="s">
        <v>254</v>
      </c>
      <c r="D31" s="3">
        <v>45705</v>
      </c>
      <c r="E31" s="3">
        <v>45714</v>
      </c>
      <c r="F31" s="2" t="s">
        <v>82</v>
      </c>
      <c r="G31" s="4">
        <v>209</v>
      </c>
      <c r="H31" s="2" t="s">
        <v>66</v>
      </c>
      <c r="I31" s="4">
        <v>1400</v>
      </c>
      <c r="J31" s="4">
        <v>292600</v>
      </c>
      <c r="K31" s="2" t="s">
        <v>419</v>
      </c>
      <c r="L31" s="2" t="s">
        <v>83</v>
      </c>
    </row>
    <row r="32" spans="1:12" x14ac:dyDescent="0.4">
      <c r="A32" s="2" t="s">
        <v>247</v>
      </c>
      <c r="B32" s="2" t="s">
        <v>54</v>
      </c>
      <c r="C32" s="2" t="s">
        <v>254</v>
      </c>
      <c r="D32" s="3">
        <v>36526</v>
      </c>
      <c r="E32" s="3">
        <v>45764</v>
      </c>
      <c r="F32" s="2" t="s">
        <v>86</v>
      </c>
      <c r="G32" s="4">
        <v>173</v>
      </c>
      <c r="H32" s="2" t="s">
        <v>66</v>
      </c>
      <c r="I32" s="4">
        <v>1400</v>
      </c>
      <c r="J32" s="4">
        <v>242200</v>
      </c>
      <c r="K32" s="2" t="s">
        <v>419</v>
      </c>
      <c r="L32" s="2"/>
    </row>
    <row r="33" spans="1:12" x14ac:dyDescent="0.4">
      <c r="A33" s="2" t="s">
        <v>89</v>
      </c>
      <c r="B33" s="2" t="s">
        <v>255</v>
      </c>
      <c r="C33" s="2"/>
      <c r="D33" s="3">
        <v>45729</v>
      </c>
      <c r="E33" s="3">
        <v>45729</v>
      </c>
      <c r="F33" s="2" t="s">
        <v>91</v>
      </c>
      <c r="G33" s="4">
        <v>44</v>
      </c>
      <c r="H33" s="2" t="s">
        <v>66</v>
      </c>
      <c r="I33" s="4">
        <v>221250</v>
      </c>
      <c r="J33" s="4">
        <v>9735000</v>
      </c>
      <c r="K33" s="2" t="s">
        <v>425</v>
      </c>
      <c r="L33" s="2"/>
    </row>
    <row r="34" spans="1:12" x14ac:dyDescent="0.4">
      <c r="A34" s="2" t="s">
        <v>89</v>
      </c>
      <c r="B34" s="2" t="s">
        <v>255</v>
      </c>
      <c r="C34" s="2"/>
      <c r="D34" s="3">
        <v>45729</v>
      </c>
      <c r="E34" s="3">
        <v>45729</v>
      </c>
      <c r="F34" s="2" t="s">
        <v>92</v>
      </c>
      <c r="G34" s="4">
        <v>23</v>
      </c>
      <c r="H34" s="2" t="s">
        <v>66</v>
      </c>
      <c r="I34" s="4">
        <v>175320</v>
      </c>
      <c r="J34" s="4">
        <v>4032360</v>
      </c>
      <c r="K34" s="2" t="s">
        <v>425</v>
      </c>
      <c r="L34" s="2"/>
    </row>
    <row r="35" spans="1:12" x14ac:dyDescent="0.4">
      <c r="A35" s="2" t="s">
        <v>89</v>
      </c>
      <c r="B35" s="2" t="s">
        <v>255</v>
      </c>
      <c r="C35" s="2"/>
      <c r="D35" s="3">
        <v>45729</v>
      </c>
      <c r="E35" s="3">
        <v>45729</v>
      </c>
      <c r="F35" s="2" t="s">
        <v>93</v>
      </c>
      <c r="G35" s="4">
        <v>44</v>
      </c>
      <c r="H35" s="2" t="s">
        <v>66</v>
      </c>
      <c r="I35" s="4">
        <v>7590</v>
      </c>
      <c r="J35" s="4">
        <v>333960</v>
      </c>
      <c r="K35" s="2" t="s">
        <v>425</v>
      </c>
      <c r="L35" s="2"/>
    </row>
    <row r="36" spans="1:12" x14ac:dyDescent="0.4">
      <c r="A36" s="2" t="s">
        <v>89</v>
      </c>
      <c r="B36" s="2" t="s">
        <v>255</v>
      </c>
      <c r="C36" s="2"/>
      <c r="D36" s="3">
        <v>45729</v>
      </c>
      <c r="E36" s="3">
        <v>45729</v>
      </c>
      <c r="F36" s="2" t="s">
        <v>94</v>
      </c>
      <c r="G36" s="4">
        <v>23</v>
      </c>
      <c r="H36" s="2" t="s">
        <v>66</v>
      </c>
      <c r="I36" s="4">
        <v>6150</v>
      </c>
      <c r="J36" s="4">
        <v>141450</v>
      </c>
      <c r="K36" s="2" t="s">
        <v>425</v>
      </c>
      <c r="L36" s="2"/>
    </row>
    <row r="37" spans="1:12" x14ac:dyDescent="0.4">
      <c r="A37" s="2" t="s">
        <v>89</v>
      </c>
      <c r="B37" s="2" t="s">
        <v>255</v>
      </c>
      <c r="C37" s="2"/>
      <c r="D37" s="3">
        <v>45729</v>
      </c>
      <c r="E37" s="3">
        <v>45729</v>
      </c>
      <c r="F37" s="2" t="s">
        <v>256</v>
      </c>
      <c r="G37" s="4"/>
      <c r="H37" s="2"/>
      <c r="I37" s="4"/>
      <c r="J37" s="4">
        <v>-770</v>
      </c>
      <c r="K37" s="2" t="s">
        <v>425</v>
      </c>
      <c r="L37" s="2"/>
    </row>
    <row r="38" spans="1:12" x14ac:dyDescent="0.4">
      <c r="A38" s="2" t="s">
        <v>89</v>
      </c>
      <c r="B38" s="2" t="s">
        <v>255</v>
      </c>
      <c r="C38" s="2"/>
      <c r="D38" s="3">
        <v>36526</v>
      </c>
      <c r="E38" s="3">
        <v>45763</v>
      </c>
      <c r="F38" s="2" t="s">
        <v>257</v>
      </c>
      <c r="G38" s="4">
        <v>46</v>
      </c>
      <c r="H38" s="2" t="s">
        <v>66</v>
      </c>
      <c r="I38" s="4">
        <v>2820</v>
      </c>
      <c r="J38" s="4">
        <v>129720</v>
      </c>
      <c r="K38" s="2" t="s">
        <v>425</v>
      </c>
      <c r="L38" s="2"/>
    </row>
    <row r="39" spans="1:12" x14ac:dyDescent="0.4">
      <c r="A39" s="2" t="s">
        <v>89</v>
      </c>
      <c r="B39" s="2" t="s">
        <v>255</v>
      </c>
      <c r="C39" s="2"/>
      <c r="D39" s="3">
        <v>36526</v>
      </c>
      <c r="E39" s="3">
        <v>45763</v>
      </c>
      <c r="F39" s="2" t="s">
        <v>258</v>
      </c>
      <c r="G39" s="4">
        <v>46</v>
      </c>
      <c r="H39" s="2" t="s">
        <v>66</v>
      </c>
      <c r="I39" s="4">
        <v>3570</v>
      </c>
      <c r="J39" s="4">
        <v>164220</v>
      </c>
      <c r="K39" s="2" t="s">
        <v>425</v>
      </c>
      <c r="L39" s="2"/>
    </row>
    <row r="40" spans="1:12" x14ac:dyDescent="0.4">
      <c r="A40" s="2" t="s">
        <v>89</v>
      </c>
      <c r="B40" s="2" t="s">
        <v>255</v>
      </c>
      <c r="C40" s="2"/>
      <c r="D40" s="3">
        <v>36526</v>
      </c>
      <c r="E40" s="3">
        <v>45763</v>
      </c>
      <c r="F40" s="2" t="s">
        <v>259</v>
      </c>
      <c r="G40" s="4">
        <v>23</v>
      </c>
      <c r="H40" s="2" t="s">
        <v>66</v>
      </c>
      <c r="I40" s="4">
        <v>21995</v>
      </c>
      <c r="J40" s="4">
        <v>505885</v>
      </c>
      <c r="K40" s="2" t="s">
        <v>425</v>
      </c>
      <c r="L40" s="2"/>
    </row>
    <row r="41" spans="1:12" x14ac:dyDescent="0.4">
      <c r="A41" s="2" t="s">
        <v>89</v>
      </c>
      <c r="B41" s="2" t="s">
        <v>255</v>
      </c>
      <c r="C41" s="2"/>
      <c r="D41" s="3">
        <v>36526</v>
      </c>
      <c r="E41" s="3">
        <v>45763</v>
      </c>
      <c r="F41" s="2" t="s">
        <v>260</v>
      </c>
      <c r="G41" s="4">
        <v>2</v>
      </c>
      <c r="H41" s="2" t="s">
        <v>66</v>
      </c>
      <c r="I41" s="4">
        <v>4755</v>
      </c>
      <c r="J41" s="4">
        <v>9510</v>
      </c>
      <c r="K41" s="2" t="s">
        <v>425</v>
      </c>
      <c r="L41" s="2"/>
    </row>
    <row r="42" spans="1:12" x14ac:dyDescent="0.4">
      <c r="A42" s="2" t="s">
        <v>89</v>
      </c>
      <c r="B42" s="2" t="s">
        <v>255</v>
      </c>
      <c r="C42" s="2"/>
      <c r="D42" s="3">
        <v>36526</v>
      </c>
      <c r="E42" s="3">
        <v>45763</v>
      </c>
      <c r="F42" s="2" t="s">
        <v>261</v>
      </c>
      <c r="G42" s="4">
        <v>280</v>
      </c>
      <c r="H42" s="2" t="s">
        <v>66</v>
      </c>
      <c r="I42" s="4">
        <v>150</v>
      </c>
      <c r="J42" s="4">
        <v>42000</v>
      </c>
      <c r="K42" s="2" t="s">
        <v>425</v>
      </c>
      <c r="L42" s="2"/>
    </row>
    <row r="43" spans="1:12" x14ac:dyDescent="0.4">
      <c r="A43" s="2" t="s">
        <v>89</v>
      </c>
      <c r="B43" s="2" t="s">
        <v>262</v>
      </c>
      <c r="C43" s="2"/>
      <c r="D43" s="3">
        <v>45604</v>
      </c>
      <c r="E43" s="3">
        <v>45712</v>
      </c>
      <c r="F43" s="2" t="s">
        <v>103</v>
      </c>
      <c r="G43" s="4">
        <v>700</v>
      </c>
      <c r="H43" s="2" t="s">
        <v>66</v>
      </c>
      <c r="I43" s="4">
        <v>670</v>
      </c>
      <c r="J43" s="4">
        <v>469000</v>
      </c>
      <c r="K43" s="2" t="s">
        <v>421</v>
      </c>
      <c r="L43" s="2"/>
    </row>
    <row r="44" spans="1:12" x14ac:dyDescent="0.4">
      <c r="A44" s="2" t="s">
        <v>89</v>
      </c>
      <c r="B44" s="2" t="s">
        <v>262</v>
      </c>
      <c r="C44" s="2"/>
      <c r="D44" s="3">
        <v>45604</v>
      </c>
      <c r="E44" s="3">
        <v>45712</v>
      </c>
      <c r="F44" s="2" t="s">
        <v>104</v>
      </c>
      <c r="G44" s="4">
        <v>20</v>
      </c>
      <c r="H44" s="2" t="s">
        <v>66</v>
      </c>
      <c r="I44" s="4">
        <v>4960</v>
      </c>
      <c r="J44" s="4">
        <v>99200</v>
      </c>
      <c r="K44" s="2" t="s">
        <v>421</v>
      </c>
      <c r="L44" s="2"/>
    </row>
    <row r="45" spans="1:12" x14ac:dyDescent="0.4">
      <c r="A45" s="2" t="s">
        <v>89</v>
      </c>
      <c r="B45" s="2" t="s">
        <v>262</v>
      </c>
      <c r="C45" s="2"/>
      <c r="D45" s="3">
        <v>45709</v>
      </c>
      <c r="E45" s="3">
        <v>45714</v>
      </c>
      <c r="F45" s="2" t="s">
        <v>105</v>
      </c>
      <c r="G45" s="4">
        <v>400</v>
      </c>
      <c r="H45" s="2" t="s">
        <v>66</v>
      </c>
      <c r="I45" s="4">
        <v>500</v>
      </c>
      <c r="J45" s="4">
        <v>200000</v>
      </c>
      <c r="K45" s="2" t="s">
        <v>423</v>
      </c>
      <c r="L45" s="2" t="s">
        <v>106</v>
      </c>
    </row>
    <row r="46" spans="1:12" x14ac:dyDescent="0.4">
      <c r="A46" s="2" t="s">
        <v>89</v>
      </c>
      <c r="B46" s="2" t="s">
        <v>262</v>
      </c>
      <c r="C46" s="2"/>
      <c r="D46" s="3">
        <v>45709</v>
      </c>
      <c r="E46" s="3">
        <v>45714</v>
      </c>
      <c r="F46" s="2" t="s">
        <v>107</v>
      </c>
      <c r="G46" s="4">
        <v>250</v>
      </c>
      <c r="H46" s="2" t="s">
        <v>66</v>
      </c>
      <c r="I46" s="4">
        <v>400</v>
      </c>
      <c r="J46" s="4">
        <v>100000</v>
      </c>
      <c r="K46" s="2" t="s">
        <v>423</v>
      </c>
      <c r="L46" s="2"/>
    </row>
    <row r="47" spans="1:12" x14ac:dyDescent="0.4">
      <c r="A47" s="2" t="s">
        <v>89</v>
      </c>
      <c r="B47" s="2" t="s">
        <v>262</v>
      </c>
      <c r="C47" s="2"/>
      <c r="D47" s="3">
        <v>45709</v>
      </c>
      <c r="E47" s="3">
        <v>45714</v>
      </c>
      <c r="F47" s="2" t="s">
        <v>108</v>
      </c>
      <c r="G47" s="4">
        <v>100</v>
      </c>
      <c r="H47" s="2" t="s">
        <v>66</v>
      </c>
      <c r="I47" s="4">
        <v>1250</v>
      </c>
      <c r="J47" s="4">
        <v>125000</v>
      </c>
      <c r="K47" s="2" t="s">
        <v>423</v>
      </c>
      <c r="L47" s="2"/>
    </row>
    <row r="48" spans="1:12" x14ac:dyDescent="0.4">
      <c r="A48" s="2" t="s">
        <v>89</v>
      </c>
      <c r="B48" s="2" t="s">
        <v>262</v>
      </c>
      <c r="C48" s="2"/>
      <c r="D48" s="3">
        <v>45709</v>
      </c>
      <c r="E48" s="3">
        <v>45714</v>
      </c>
      <c r="F48" s="2" t="s">
        <v>109</v>
      </c>
      <c r="G48" s="4">
        <v>4</v>
      </c>
      <c r="H48" s="2" t="s">
        <v>110</v>
      </c>
      <c r="I48" s="4">
        <v>22500</v>
      </c>
      <c r="J48" s="4">
        <v>90000</v>
      </c>
      <c r="K48" s="2" t="s">
        <v>423</v>
      </c>
      <c r="L48" s="2"/>
    </row>
    <row r="49" spans="1:12" x14ac:dyDescent="0.4">
      <c r="A49" s="2" t="s">
        <v>89</v>
      </c>
      <c r="B49" s="2" t="s">
        <v>262</v>
      </c>
      <c r="C49" s="2"/>
      <c r="D49" s="3">
        <v>45709</v>
      </c>
      <c r="E49" s="3">
        <v>45714</v>
      </c>
      <c r="F49" s="2" t="s">
        <v>111</v>
      </c>
      <c r="G49" s="4">
        <v>50</v>
      </c>
      <c r="H49" s="2" t="s">
        <v>66</v>
      </c>
      <c r="I49" s="4">
        <v>1050</v>
      </c>
      <c r="J49" s="4">
        <v>52500</v>
      </c>
      <c r="K49" s="2" t="s">
        <v>423</v>
      </c>
      <c r="L49" s="2"/>
    </row>
    <row r="50" spans="1:12" x14ac:dyDescent="0.4">
      <c r="A50" s="2" t="s">
        <v>89</v>
      </c>
      <c r="B50" s="2" t="s">
        <v>262</v>
      </c>
      <c r="C50" s="2"/>
      <c r="D50" s="3">
        <v>45709</v>
      </c>
      <c r="E50" s="3">
        <v>45712</v>
      </c>
      <c r="F50" s="2" t="s">
        <v>370</v>
      </c>
      <c r="G50" s="4">
        <v>3000</v>
      </c>
      <c r="H50" s="2" t="s">
        <v>66</v>
      </c>
      <c r="I50" s="4">
        <v>13</v>
      </c>
      <c r="J50" s="4">
        <v>39000</v>
      </c>
      <c r="K50" s="2" t="s">
        <v>427</v>
      </c>
      <c r="L50" s="2" t="s">
        <v>112</v>
      </c>
    </row>
    <row r="51" spans="1:12" x14ac:dyDescent="0.4">
      <c r="A51" s="2" t="s">
        <v>89</v>
      </c>
      <c r="B51" s="2" t="s">
        <v>262</v>
      </c>
      <c r="C51" s="2"/>
      <c r="D51" s="3">
        <v>45709</v>
      </c>
      <c r="E51" s="3">
        <v>45712</v>
      </c>
      <c r="F51" s="2" t="s">
        <v>371</v>
      </c>
      <c r="G51" s="4">
        <v>200</v>
      </c>
      <c r="H51" s="2" t="s">
        <v>66</v>
      </c>
      <c r="I51" s="4">
        <v>40</v>
      </c>
      <c r="J51" s="4">
        <v>8000</v>
      </c>
      <c r="K51" s="2" t="s">
        <v>427</v>
      </c>
      <c r="L51" s="2"/>
    </row>
    <row r="52" spans="1:12" x14ac:dyDescent="0.4">
      <c r="A52" s="2" t="s">
        <v>89</v>
      </c>
      <c r="B52" s="2" t="s">
        <v>262</v>
      </c>
      <c r="C52" s="2"/>
      <c r="D52" s="3">
        <v>45709</v>
      </c>
      <c r="E52" s="3">
        <v>45712</v>
      </c>
      <c r="F52" s="2" t="s">
        <v>372</v>
      </c>
      <c r="G52" s="4">
        <v>700</v>
      </c>
      <c r="H52" s="2" t="s">
        <v>66</v>
      </c>
      <c r="I52" s="4">
        <v>104</v>
      </c>
      <c r="J52" s="4">
        <v>72800</v>
      </c>
      <c r="K52" s="2" t="s">
        <v>427</v>
      </c>
      <c r="L52" s="2"/>
    </row>
    <row r="53" spans="1:12" x14ac:dyDescent="0.4">
      <c r="A53" s="2" t="s">
        <v>89</v>
      </c>
      <c r="B53" s="2" t="s">
        <v>262</v>
      </c>
      <c r="C53" s="2"/>
      <c r="D53" s="3">
        <v>45709</v>
      </c>
      <c r="E53" s="3">
        <v>45712</v>
      </c>
      <c r="F53" s="2" t="s">
        <v>373</v>
      </c>
      <c r="G53" s="4">
        <v>700</v>
      </c>
      <c r="H53" s="2" t="s">
        <v>66</v>
      </c>
      <c r="I53" s="4">
        <v>100</v>
      </c>
      <c r="J53" s="4">
        <v>70000</v>
      </c>
      <c r="K53" s="2" t="s">
        <v>427</v>
      </c>
      <c r="L53" s="2"/>
    </row>
    <row r="54" spans="1:12" x14ac:dyDescent="0.4">
      <c r="A54" s="2" t="s">
        <v>89</v>
      </c>
      <c r="B54" s="2" t="s">
        <v>262</v>
      </c>
      <c r="C54" s="2"/>
      <c r="D54" s="3">
        <v>45709</v>
      </c>
      <c r="E54" s="3">
        <v>45712</v>
      </c>
      <c r="F54" s="2" t="s">
        <v>374</v>
      </c>
      <c r="G54" s="4">
        <v>400</v>
      </c>
      <c r="H54" s="2" t="s">
        <v>66</v>
      </c>
      <c r="I54" s="4">
        <v>228</v>
      </c>
      <c r="J54" s="4">
        <v>91200</v>
      </c>
      <c r="K54" s="2" t="s">
        <v>427</v>
      </c>
      <c r="L54" s="2"/>
    </row>
    <row r="55" spans="1:12" x14ac:dyDescent="0.4">
      <c r="A55" s="2" t="s">
        <v>89</v>
      </c>
      <c r="B55" s="2" t="s">
        <v>262</v>
      </c>
      <c r="C55" s="2"/>
      <c r="D55" s="3">
        <v>45709</v>
      </c>
      <c r="E55" s="3">
        <v>45714</v>
      </c>
      <c r="F55" s="2" t="s">
        <v>375</v>
      </c>
      <c r="G55" s="4">
        <v>2</v>
      </c>
      <c r="H55" s="2" t="s">
        <v>66</v>
      </c>
      <c r="I55" s="4">
        <v>17500</v>
      </c>
      <c r="J55" s="4">
        <v>35000</v>
      </c>
      <c r="K55" s="2" t="s">
        <v>427</v>
      </c>
      <c r="L55" s="2" t="s">
        <v>50</v>
      </c>
    </row>
    <row r="56" spans="1:12" x14ac:dyDescent="0.4">
      <c r="A56" s="2" t="s">
        <v>89</v>
      </c>
      <c r="B56" s="2" t="s">
        <v>262</v>
      </c>
      <c r="C56" s="2"/>
      <c r="D56" s="3">
        <v>45709</v>
      </c>
      <c r="E56" s="3">
        <v>45715</v>
      </c>
      <c r="F56" s="2" t="s">
        <v>376</v>
      </c>
      <c r="G56" s="4">
        <v>700</v>
      </c>
      <c r="H56" s="2" t="s">
        <v>66</v>
      </c>
      <c r="I56" s="4">
        <v>750</v>
      </c>
      <c r="J56" s="4">
        <v>525000</v>
      </c>
      <c r="K56" s="2" t="s">
        <v>427</v>
      </c>
      <c r="L56" s="2"/>
    </row>
    <row r="57" spans="1:12" x14ac:dyDescent="0.4">
      <c r="A57" s="2" t="s">
        <v>89</v>
      </c>
      <c r="B57" s="2" t="s">
        <v>262</v>
      </c>
      <c r="C57" s="2"/>
      <c r="D57" s="3">
        <v>45720</v>
      </c>
      <c r="E57" s="3">
        <v>45747</v>
      </c>
      <c r="F57" s="2" t="s">
        <v>377</v>
      </c>
      <c r="G57" s="4">
        <v>15</v>
      </c>
      <c r="H57" s="2" t="s">
        <v>66</v>
      </c>
      <c r="I57" s="4">
        <v>4000</v>
      </c>
      <c r="J57" s="4">
        <v>60000</v>
      </c>
      <c r="K57" s="2" t="s">
        <v>427</v>
      </c>
      <c r="L57" s="2" t="s">
        <v>51</v>
      </c>
    </row>
    <row r="58" spans="1:12" x14ac:dyDescent="0.4">
      <c r="A58" s="2" t="s">
        <v>89</v>
      </c>
      <c r="B58" s="2" t="s">
        <v>262</v>
      </c>
      <c r="C58" s="2"/>
      <c r="D58" s="3">
        <v>45720</v>
      </c>
      <c r="E58" s="3">
        <v>45747</v>
      </c>
      <c r="F58" s="2" t="s">
        <v>378</v>
      </c>
      <c r="G58" s="4">
        <v>1</v>
      </c>
      <c r="H58" s="2" t="s">
        <v>66</v>
      </c>
      <c r="I58" s="4">
        <v>20000</v>
      </c>
      <c r="J58" s="4">
        <v>20000</v>
      </c>
      <c r="K58" s="2" t="s">
        <v>427</v>
      </c>
      <c r="L58" s="2"/>
    </row>
    <row r="59" spans="1:12" x14ac:dyDescent="0.4">
      <c r="A59" s="2" t="s">
        <v>89</v>
      </c>
      <c r="B59" s="2" t="s">
        <v>262</v>
      </c>
      <c r="C59" s="2"/>
      <c r="D59" s="3">
        <v>45720</v>
      </c>
      <c r="E59" s="3">
        <v>45747</v>
      </c>
      <c r="F59" s="2" t="s">
        <v>379</v>
      </c>
      <c r="G59" s="4">
        <v>2</v>
      </c>
      <c r="H59" s="2" t="s">
        <v>66</v>
      </c>
      <c r="I59" s="4">
        <v>3500</v>
      </c>
      <c r="J59" s="4">
        <v>7000</v>
      </c>
      <c r="K59" s="2" t="s">
        <v>427</v>
      </c>
      <c r="L59" s="2"/>
    </row>
    <row r="60" spans="1:12" x14ac:dyDescent="0.4">
      <c r="A60" s="2" t="s">
        <v>89</v>
      </c>
      <c r="B60" s="2" t="s">
        <v>262</v>
      </c>
      <c r="C60" s="2"/>
      <c r="D60" s="3">
        <v>45720</v>
      </c>
      <c r="E60" s="3">
        <v>45747</v>
      </c>
      <c r="F60" s="2" t="s">
        <v>380</v>
      </c>
      <c r="G60" s="4">
        <v>500</v>
      </c>
      <c r="H60" s="2" t="s">
        <v>66</v>
      </c>
      <c r="I60" s="4">
        <v>19</v>
      </c>
      <c r="J60" s="4">
        <v>9500</v>
      </c>
      <c r="K60" s="2" t="s">
        <v>427</v>
      </c>
      <c r="L60" s="2"/>
    </row>
    <row r="61" spans="1:12" x14ac:dyDescent="0.4">
      <c r="A61" s="2" t="s">
        <v>89</v>
      </c>
      <c r="B61" s="2" t="s">
        <v>262</v>
      </c>
      <c r="C61" s="2"/>
      <c r="D61" s="3">
        <v>45720</v>
      </c>
      <c r="E61" s="3">
        <v>45747</v>
      </c>
      <c r="F61" s="2" t="s">
        <v>381</v>
      </c>
      <c r="G61" s="4">
        <v>200</v>
      </c>
      <c r="H61" s="2" t="s">
        <v>66</v>
      </c>
      <c r="I61" s="4">
        <v>91</v>
      </c>
      <c r="J61" s="4">
        <v>18200</v>
      </c>
      <c r="K61" s="2" t="s">
        <v>427</v>
      </c>
      <c r="L61" s="2"/>
    </row>
    <row r="62" spans="1:12" x14ac:dyDescent="0.4">
      <c r="A62" s="2" t="s">
        <v>89</v>
      </c>
      <c r="B62" s="2" t="s">
        <v>262</v>
      </c>
      <c r="C62" s="2"/>
      <c r="D62" s="3">
        <v>45720</v>
      </c>
      <c r="E62" s="3">
        <v>45747</v>
      </c>
      <c r="F62" s="2" t="s">
        <v>382</v>
      </c>
      <c r="G62" s="4">
        <v>1</v>
      </c>
      <c r="H62" s="2" t="s">
        <v>66</v>
      </c>
      <c r="I62" s="4">
        <v>115000</v>
      </c>
      <c r="J62" s="4">
        <v>115000</v>
      </c>
      <c r="K62" s="2" t="s">
        <v>427</v>
      </c>
      <c r="L62" s="2"/>
    </row>
    <row r="63" spans="1:12" x14ac:dyDescent="0.4">
      <c r="A63" s="2" t="s">
        <v>89</v>
      </c>
      <c r="B63" s="2" t="s">
        <v>262</v>
      </c>
      <c r="C63" s="2"/>
      <c r="D63" s="3">
        <v>45720</v>
      </c>
      <c r="E63" s="3">
        <v>45747</v>
      </c>
      <c r="F63" s="2" t="s">
        <v>383</v>
      </c>
      <c r="G63" s="4">
        <v>1</v>
      </c>
      <c r="H63" s="2" t="s">
        <v>66</v>
      </c>
      <c r="I63" s="4">
        <v>45000</v>
      </c>
      <c r="J63" s="4">
        <v>45000</v>
      </c>
      <c r="K63" s="2" t="s">
        <v>427</v>
      </c>
      <c r="L63" s="2"/>
    </row>
    <row r="64" spans="1:12" x14ac:dyDescent="0.4">
      <c r="A64" s="2" t="s">
        <v>89</v>
      </c>
      <c r="B64" s="2" t="s">
        <v>262</v>
      </c>
      <c r="C64" s="2"/>
      <c r="D64" s="3">
        <v>45720</v>
      </c>
      <c r="E64" s="3">
        <v>45747</v>
      </c>
      <c r="F64" s="2" t="s">
        <v>384</v>
      </c>
      <c r="G64" s="4">
        <v>1</v>
      </c>
      <c r="H64" s="2" t="s">
        <v>66</v>
      </c>
      <c r="I64" s="4">
        <v>15000</v>
      </c>
      <c r="J64" s="4">
        <v>15000</v>
      </c>
      <c r="K64" s="2" t="s">
        <v>427</v>
      </c>
      <c r="L64" s="2"/>
    </row>
    <row r="65" spans="1:12" x14ac:dyDescent="0.4">
      <c r="A65" s="2" t="s">
        <v>89</v>
      </c>
      <c r="B65" s="2" t="s">
        <v>262</v>
      </c>
      <c r="C65" s="2"/>
      <c r="D65" s="3">
        <v>36526</v>
      </c>
      <c r="E65" s="3">
        <v>45747</v>
      </c>
      <c r="F65" s="2" t="s">
        <v>263</v>
      </c>
      <c r="G65" s="4">
        <v>1</v>
      </c>
      <c r="H65" s="2" t="s">
        <v>66</v>
      </c>
      <c r="I65" s="4">
        <v>50000</v>
      </c>
      <c r="J65" s="4">
        <v>50000</v>
      </c>
      <c r="K65" s="2" t="s">
        <v>427</v>
      </c>
      <c r="L65" s="2"/>
    </row>
    <row r="66" spans="1:12" x14ac:dyDescent="0.4">
      <c r="A66" s="2" t="s">
        <v>89</v>
      </c>
      <c r="B66" s="2" t="s">
        <v>262</v>
      </c>
      <c r="C66" s="2"/>
      <c r="D66" s="3">
        <v>36526</v>
      </c>
      <c r="E66" s="3">
        <v>45747</v>
      </c>
      <c r="F66" s="2" t="s">
        <v>264</v>
      </c>
      <c r="G66" s="4">
        <v>200</v>
      </c>
      <c r="H66" s="2" t="s">
        <v>66</v>
      </c>
      <c r="I66" s="4">
        <v>85</v>
      </c>
      <c r="J66" s="4">
        <v>17000</v>
      </c>
      <c r="K66" s="2" t="s">
        <v>427</v>
      </c>
      <c r="L66" s="2"/>
    </row>
    <row r="67" spans="1:12" x14ac:dyDescent="0.4">
      <c r="A67" s="2" t="s">
        <v>89</v>
      </c>
      <c r="B67" s="2" t="s">
        <v>262</v>
      </c>
      <c r="C67" s="2"/>
      <c r="D67" s="3">
        <v>36526</v>
      </c>
      <c r="E67" s="3">
        <v>45747</v>
      </c>
      <c r="F67" s="2" t="s">
        <v>265</v>
      </c>
      <c r="G67" s="4">
        <v>100</v>
      </c>
      <c r="H67" s="2" t="s">
        <v>66</v>
      </c>
      <c r="I67" s="4">
        <v>105</v>
      </c>
      <c r="J67" s="4">
        <v>10500</v>
      </c>
      <c r="K67" s="2" t="s">
        <v>427</v>
      </c>
      <c r="L67" s="2"/>
    </row>
    <row r="68" spans="1:12" x14ac:dyDescent="0.4">
      <c r="A68" s="2" t="s">
        <v>89</v>
      </c>
      <c r="B68" s="2" t="s">
        <v>262</v>
      </c>
      <c r="C68" s="2"/>
      <c r="D68" s="3">
        <v>36526</v>
      </c>
      <c r="E68" s="3">
        <v>45747</v>
      </c>
      <c r="F68" s="2" t="s">
        <v>113</v>
      </c>
      <c r="G68" s="4">
        <v>1</v>
      </c>
      <c r="H68" s="2" t="s">
        <v>66</v>
      </c>
      <c r="I68" s="4">
        <v>20000</v>
      </c>
      <c r="J68" s="4">
        <v>20000</v>
      </c>
      <c r="K68" s="2" t="s">
        <v>427</v>
      </c>
      <c r="L68" s="2"/>
    </row>
    <row r="69" spans="1:12" x14ac:dyDescent="0.4">
      <c r="A69" s="2" t="s">
        <v>89</v>
      </c>
      <c r="B69" s="2" t="s">
        <v>262</v>
      </c>
      <c r="C69" s="2"/>
      <c r="D69" s="3">
        <v>36526</v>
      </c>
      <c r="E69" s="3">
        <v>45748</v>
      </c>
      <c r="F69" s="2" t="s">
        <v>263</v>
      </c>
      <c r="G69" s="4">
        <v>1</v>
      </c>
      <c r="H69" s="2" t="s">
        <v>66</v>
      </c>
      <c r="I69" s="4">
        <v>50000</v>
      </c>
      <c r="J69" s="4">
        <v>50000</v>
      </c>
      <c r="K69" s="2" t="s">
        <v>427</v>
      </c>
      <c r="L69" s="2"/>
    </row>
    <row r="70" spans="1:12" x14ac:dyDescent="0.4">
      <c r="A70" s="2" t="s">
        <v>89</v>
      </c>
      <c r="B70" s="2" t="s">
        <v>262</v>
      </c>
      <c r="C70" s="2"/>
      <c r="D70" s="3">
        <v>36526</v>
      </c>
      <c r="E70" s="3">
        <v>45748</v>
      </c>
      <c r="F70" s="2" t="s">
        <v>266</v>
      </c>
      <c r="G70" s="4">
        <v>1</v>
      </c>
      <c r="H70" s="2" t="s">
        <v>66</v>
      </c>
      <c r="I70" s="4">
        <v>50000</v>
      </c>
      <c r="J70" s="4">
        <v>50000</v>
      </c>
      <c r="K70" s="2" t="s">
        <v>427</v>
      </c>
      <c r="L70" s="2"/>
    </row>
    <row r="71" spans="1:12" x14ac:dyDescent="0.4">
      <c r="A71" s="2" t="s">
        <v>89</v>
      </c>
      <c r="B71" s="2" t="s">
        <v>262</v>
      </c>
      <c r="C71" s="2"/>
      <c r="D71" s="3">
        <v>36526</v>
      </c>
      <c r="E71" s="3">
        <v>45748</v>
      </c>
      <c r="F71" s="2" t="s">
        <v>267</v>
      </c>
      <c r="G71" s="4">
        <v>1000</v>
      </c>
      <c r="H71" s="2" t="s">
        <v>66</v>
      </c>
      <c r="I71" s="4">
        <v>119</v>
      </c>
      <c r="J71" s="4">
        <v>119000</v>
      </c>
      <c r="K71" s="2" t="s">
        <v>427</v>
      </c>
      <c r="L71" s="2"/>
    </row>
    <row r="72" spans="1:12" x14ac:dyDescent="0.4">
      <c r="A72" s="2" t="s">
        <v>89</v>
      </c>
      <c r="B72" s="2" t="s">
        <v>262</v>
      </c>
      <c r="C72" s="2"/>
      <c r="D72" s="3">
        <v>36526</v>
      </c>
      <c r="E72" s="3">
        <v>45749</v>
      </c>
      <c r="F72" s="2" t="s">
        <v>268</v>
      </c>
      <c r="G72" s="4">
        <v>300</v>
      </c>
      <c r="H72" s="2" t="s">
        <v>66</v>
      </c>
      <c r="I72" s="4">
        <v>198</v>
      </c>
      <c r="J72" s="4">
        <v>59400</v>
      </c>
      <c r="K72" s="2" t="s">
        <v>427</v>
      </c>
      <c r="L72" s="2"/>
    </row>
    <row r="73" spans="1:12" x14ac:dyDescent="0.4">
      <c r="A73" s="2" t="s">
        <v>89</v>
      </c>
      <c r="B73" s="2" t="s">
        <v>262</v>
      </c>
      <c r="C73" s="2"/>
      <c r="D73" s="3">
        <v>36526</v>
      </c>
      <c r="E73" s="3">
        <v>45749</v>
      </c>
      <c r="F73" s="2" t="s">
        <v>269</v>
      </c>
      <c r="G73" s="4">
        <v>100</v>
      </c>
      <c r="H73" s="2" t="s">
        <v>66</v>
      </c>
      <c r="I73" s="4">
        <v>104</v>
      </c>
      <c r="J73" s="4">
        <v>10400</v>
      </c>
      <c r="K73" s="2" t="s">
        <v>427</v>
      </c>
      <c r="L73" s="2"/>
    </row>
    <row r="74" spans="1:12" x14ac:dyDescent="0.4">
      <c r="A74" s="2" t="s">
        <v>89</v>
      </c>
      <c r="B74" s="2" t="s">
        <v>262</v>
      </c>
      <c r="C74" s="2"/>
      <c r="D74" s="3">
        <v>36526</v>
      </c>
      <c r="E74" s="3">
        <v>45751</v>
      </c>
      <c r="F74" s="2" t="s">
        <v>263</v>
      </c>
      <c r="G74" s="4">
        <v>1</v>
      </c>
      <c r="H74" s="2" t="s">
        <v>66</v>
      </c>
      <c r="I74" s="4">
        <v>50000</v>
      </c>
      <c r="J74" s="4">
        <v>50000</v>
      </c>
      <c r="K74" s="2" t="s">
        <v>427</v>
      </c>
      <c r="L74" s="2"/>
    </row>
    <row r="75" spans="1:12" x14ac:dyDescent="0.4">
      <c r="A75" s="2" t="s">
        <v>89</v>
      </c>
      <c r="B75" s="2" t="s">
        <v>262</v>
      </c>
      <c r="C75" s="2"/>
      <c r="D75" s="3">
        <v>36526</v>
      </c>
      <c r="E75" s="3">
        <v>45751</v>
      </c>
      <c r="F75" s="2" t="s">
        <v>266</v>
      </c>
      <c r="G75" s="4">
        <v>2</v>
      </c>
      <c r="H75" s="2" t="s">
        <v>66</v>
      </c>
      <c r="I75" s="4">
        <v>50000</v>
      </c>
      <c r="J75" s="4">
        <v>100000</v>
      </c>
      <c r="K75" s="2" t="s">
        <v>427</v>
      </c>
      <c r="L75" s="2"/>
    </row>
    <row r="76" spans="1:12" x14ac:dyDescent="0.4">
      <c r="A76" s="2" t="s">
        <v>89</v>
      </c>
      <c r="B76" s="2" t="s">
        <v>262</v>
      </c>
      <c r="C76" s="2"/>
      <c r="D76" s="3">
        <v>36526</v>
      </c>
      <c r="E76" s="3">
        <v>45754</v>
      </c>
      <c r="F76" s="2" t="s">
        <v>270</v>
      </c>
      <c r="G76" s="4">
        <v>1</v>
      </c>
      <c r="H76" s="2" t="s">
        <v>66</v>
      </c>
      <c r="I76" s="4">
        <v>24000</v>
      </c>
      <c r="J76" s="4">
        <v>24000</v>
      </c>
      <c r="K76" s="2" t="s">
        <v>427</v>
      </c>
      <c r="L76" s="2"/>
    </row>
    <row r="77" spans="1:12" x14ac:dyDescent="0.4">
      <c r="A77" s="2" t="s">
        <v>89</v>
      </c>
      <c r="B77" s="2" t="s">
        <v>262</v>
      </c>
      <c r="C77" s="2"/>
      <c r="D77" s="3">
        <v>36526</v>
      </c>
      <c r="E77" s="3">
        <v>45754</v>
      </c>
      <c r="F77" s="2" t="s">
        <v>270</v>
      </c>
      <c r="G77" s="4">
        <v>1</v>
      </c>
      <c r="H77" s="2" t="s">
        <v>66</v>
      </c>
      <c r="I77" s="4">
        <v>24000</v>
      </c>
      <c r="J77" s="4">
        <v>24000</v>
      </c>
      <c r="K77" s="2" t="s">
        <v>427</v>
      </c>
      <c r="L77" s="2"/>
    </row>
    <row r="78" spans="1:12" x14ac:dyDescent="0.4">
      <c r="A78" s="2" t="s">
        <v>89</v>
      </c>
      <c r="B78" s="2" t="s">
        <v>262</v>
      </c>
      <c r="C78" s="2"/>
      <c r="D78" s="3">
        <v>36526</v>
      </c>
      <c r="E78" s="3">
        <v>45754</v>
      </c>
      <c r="F78" s="2" t="s">
        <v>271</v>
      </c>
      <c r="G78" s="4">
        <v>1</v>
      </c>
      <c r="H78" s="2" t="s">
        <v>272</v>
      </c>
      <c r="I78" s="4">
        <v>36000</v>
      </c>
      <c r="J78" s="4">
        <v>36000</v>
      </c>
      <c r="K78" s="2" t="s">
        <v>427</v>
      </c>
      <c r="L78" s="2"/>
    </row>
    <row r="79" spans="1:12" x14ac:dyDescent="0.4">
      <c r="A79" s="2" t="s">
        <v>89</v>
      </c>
      <c r="B79" s="2" t="s">
        <v>262</v>
      </c>
      <c r="C79" s="2"/>
      <c r="D79" s="3">
        <v>36526</v>
      </c>
      <c r="E79" s="3">
        <v>45756</v>
      </c>
      <c r="F79" s="2" t="s">
        <v>263</v>
      </c>
      <c r="G79" s="4">
        <v>1</v>
      </c>
      <c r="H79" s="2" t="s">
        <v>66</v>
      </c>
      <c r="I79" s="4">
        <v>50000</v>
      </c>
      <c r="J79" s="4">
        <v>50000</v>
      </c>
      <c r="K79" s="2" t="s">
        <v>427</v>
      </c>
      <c r="L79" s="2"/>
    </row>
    <row r="80" spans="1:12" x14ac:dyDescent="0.4">
      <c r="A80" s="2" t="s">
        <v>89</v>
      </c>
      <c r="B80" s="2" t="s">
        <v>262</v>
      </c>
      <c r="C80" s="2"/>
      <c r="D80" s="3">
        <v>36526</v>
      </c>
      <c r="E80" s="3">
        <v>45756</v>
      </c>
      <c r="F80" s="2" t="s">
        <v>266</v>
      </c>
      <c r="G80" s="4">
        <v>1</v>
      </c>
      <c r="H80" s="2" t="s">
        <v>66</v>
      </c>
      <c r="I80" s="4">
        <v>50000</v>
      </c>
      <c r="J80" s="4">
        <v>50000</v>
      </c>
      <c r="K80" s="2" t="s">
        <v>427</v>
      </c>
      <c r="L80" s="2"/>
    </row>
    <row r="81" spans="1:12" x14ac:dyDescent="0.4">
      <c r="A81" s="2" t="s">
        <v>89</v>
      </c>
      <c r="B81" s="2" t="s">
        <v>262</v>
      </c>
      <c r="C81" s="2"/>
      <c r="D81" s="3">
        <v>36526</v>
      </c>
      <c r="E81" s="3">
        <v>45775</v>
      </c>
      <c r="F81" s="2" t="s">
        <v>273</v>
      </c>
      <c r="G81" s="4">
        <v>1500</v>
      </c>
      <c r="H81" s="2" t="s">
        <v>66</v>
      </c>
      <c r="I81" s="4">
        <v>20</v>
      </c>
      <c r="J81" s="4">
        <v>30000</v>
      </c>
      <c r="K81" s="2" t="s">
        <v>427</v>
      </c>
      <c r="L81" s="2"/>
    </row>
    <row r="82" spans="1:12" x14ac:dyDescent="0.4">
      <c r="A82" s="2" t="s">
        <v>89</v>
      </c>
      <c r="B82" s="2" t="s">
        <v>262</v>
      </c>
      <c r="C82" s="2"/>
      <c r="D82" s="3">
        <v>36526</v>
      </c>
      <c r="E82" s="3">
        <v>45777</v>
      </c>
      <c r="F82" s="2" t="s">
        <v>274</v>
      </c>
      <c r="G82" s="4">
        <v>400</v>
      </c>
      <c r="H82" s="2" t="s">
        <v>66</v>
      </c>
      <c r="I82" s="4">
        <v>544</v>
      </c>
      <c r="J82" s="4">
        <v>217600</v>
      </c>
      <c r="K82" s="2" t="s">
        <v>427</v>
      </c>
      <c r="L82" s="2"/>
    </row>
    <row r="83" spans="1:12" x14ac:dyDescent="0.4">
      <c r="A83" s="2" t="s">
        <v>89</v>
      </c>
      <c r="B83" s="2" t="s">
        <v>262</v>
      </c>
      <c r="C83" s="2"/>
      <c r="D83" s="3">
        <v>36526</v>
      </c>
      <c r="E83" s="3">
        <v>45777</v>
      </c>
      <c r="F83" s="2" t="s">
        <v>275</v>
      </c>
      <c r="G83" s="4">
        <v>50</v>
      </c>
      <c r="H83" s="2" t="s">
        <v>66</v>
      </c>
      <c r="I83" s="4">
        <v>485</v>
      </c>
      <c r="J83" s="4">
        <v>24250</v>
      </c>
      <c r="K83" s="2" t="s">
        <v>427</v>
      </c>
      <c r="L83" s="2"/>
    </row>
    <row r="84" spans="1:12" x14ac:dyDescent="0.4">
      <c r="A84" s="2" t="s">
        <v>89</v>
      </c>
      <c r="B84" s="2" t="s">
        <v>262</v>
      </c>
      <c r="C84" s="2"/>
      <c r="D84" s="3">
        <v>36526</v>
      </c>
      <c r="E84" s="3">
        <v>45793</v>
      </c>
      <c r="F84" s="2" t="s">
        <v>263</v>
      </c>
      <c r="G84" s="4">
        <v>2</v>
      </c>
      <c r="H84" s="2" t="s">
        <v>66</v>
      </c>
      <c r="I84" s="4">
        <v>50000</v>
      </c>
      <c r="J84" s="4">
        <v>100000</v>
      </c>
      <c r="K84" s="2" t="s">
        <v>427</v>
      </c>
      <c r="L84" s="2"/>
    </row>
    <row r="85" spans="1:12" x14ac:dyDescent="0.4">
      <c r="A85" s="2" t="s">
        <v>89</v>
      </c>
      <c r="B85" s="2" t="s">
        <v>262</v>
      </c>
      <c r="C85" s="2"/>
      <c r="D85" s="3">
        <v>36526</v>
      </c>
      <c r="E85" s="3">
        <v>45793</v>
      </c>
      <c r="F85" s="2" t="s">
        <v>385</v>
      </c>
      <c r="G85" s="4">
        <v>40</v>
      </c>
      <c r="H85" s="2" t="s">
        <v>66</v>
      </c>
      <c r="I85" s="4">
        <v>3600</v>
      </c>
      <c r="J85" s="4">
        <v>144000</v>
      </c>
      <c r="K85" s="2" t="s">
        <v>427</v>
      </c>
      <c r="L85" s="2"/>
    </row>
    <row r="86" spans="1:12" x14ac:dyDescent="0.4">
      <c r="A86" s="2" t="s">
        <v>89</v>
      </c>
      <c r="B86" s="2" t="s">
        <v>262</v>
      </c>
      <c r="C86" s="2"/>
      <c r="D86" s="3">
        <v>36526</v>
      </c>
      <c r="E86" s="3">
        <v>45805</v>
      </c>
      <c r="F86" s="2" t="s">
        <v>386</v>
      </c>
      <c r="G86" s="4">
        <v>2</v>
      </c>
      <c r="H86" s="2" t="s">
        <v>66</v>
      </c>
      <c r="I86" s="4">
        <v>6000</v>
      </c>
      <c r="J86" s="4">
        <v>12000</v>
      </c>
      <c r="K86" s="2" t="s">
        <v>427</v>
      </c>
      <c r="L86" s="2"/>
    </row>
    <row r="87" spans="1:12" x14ac:dyDescent="0.4">
      <c r="A87" s="2" t="s">
        <v>89</v>
      </c>
      <c r="B87" s="2" t="s">
        <v>262</v>
      </c>
      <c r="C87" s="2"/>
      <c r="D87" s="3">
        <v>36526</v>
      </c>
      <c r="E87" s="3">
        <v>45805</v>
      </c>
      <c r="F87" s="2" t="s">
        <v>387</v>
      </c>
      <c r="G87" s="4">
        <v>2</v>
      </c>
      <c r="H87" s="2" t="s">
        <v>66</v>
      </c>
      <c r="I87" s="4">
        <v>8000</v>
      </c>
      <c r="J87" s="4">
        <v>16000</v>
      </c>
      <c r="K87" s="2" t="s">
        <v>427</v>
      </c>
      <c r="L87" s="2"/>
    </row>
    <row r="88" spans="1:12" x14ac:dyDescent="0.4">
      <c r="A88" s="2" t="s">
        <v>89</v>
      </c>
      <c r="B88" s="2" t="s">
        <v>262</v>
      </c>
      <c r="C88" s="2"/>
      <c r="D88" s="3">
        <v>36526</v>
      </c>
      <c r="E88" s="3">
        <v>45805</v>
      </c>
      <c r="F88" s="2" t="s">
        <v>388</v>
      </c>
      <c r="G88" s="4">
        <v>2</v>
      </c>
      <c r="H88" s="2" t="s">
        <v>66</v>
      </c>
      <c r="I88" s="4">
        <v>8000</v>
      </c>
      <c r="J88" s="4">
        <v>16000</v>
      </c>
      <c r="K88" s="2" t="s">
        <v>427</v>
      </c>
      <c r="L88" s="2"/>
    </row>
    <row r="89" spans="1:12" x14ac:dyDescent="0.4">
      <c r="A89" s="2" t="s">
        <v>89</v>
      </c>
      <c r="B89" s="2" t="s">
        <v>262</v>
      </c>
      <c r="C89" s="2"/>
      <c r="D89" s="3">
        <v>36526</v>
      </c>
      <c r="E89" s="3">
        <v>45805</v>
      </c>
      <c r="F89" s="2" t="s">
        <v>389</v>
      </c>
      <c r="G89" s="4">
        <v>2</v>
      </c>
      <c r="H89" s="2" t="s">
        <v>66</v>
      </c>
      <c r="I89" s="4">
        <v>6000</v>
      </c>
      <c r="J89" s="4">
        <v>12000</v>
      </c>
      <c r="K89" s="2" t="s">
        <v>427</v>
      </c>
      <c r="L89" s="2"/>
    </row>
    <row r="90" spans="1:12" x14ac:dyDescent="0.4">
      <c r="A90" s="2" t="s">
        <v>89</v>
      </c>
      <c r="B90" s="2" t="s">
        <v>276</v>
      </c>
      <c r="C90" s="2"/>
      <c r="D90" s="3">
        <v>45709</v>
      </c>
      <c r="E90" s="3">
        <v>45712</v>
      </c>
      <c r="F90" s="2" t="s">
        <v>130</v>
      </c>
      <c r="G90" s="4">
        <v>1</v>
      </c>
      <c r="H90" s="2" t="s">
        <v>66</v>
      </c>
      <c r="I90" s="4">
        <v>13000</v>
      </c>
      <c r="J90" s="4">
        <v>13000</v>
      </c>
      <c r="K90" s="2" t="s">
        <v>415</v>
      </c>
      <c r="L90" s="2"/>
    </row>
    <row r="91" spans="1:12" x14ac:dyDescent="0.4">
      <c r="A91" s="2" t="s">
        <v>89</v>
      </c>
      <c r="B91" s="2" t="s">
        <v>276</v>
      </c>
      <c r="C91" s="2"/>
      <c r="D91" s="3">
        <v>45709</v>
      </c>
      <c r="E91" s="3">
        <v>45712</v>
      </c>
      <c r="F91" s="2" t="s">
        <v>131</v>
      </c>
      <c r="G91" s="4">
        <v>200</v>
      </c>
      <c r="H91" s="2" t="s">
        <v>66</v>
      </c>
      <c r="I91" s="4">
        <v>50</v>
      </c>
      <c r="J91" s="4">
        <v>10000</v>
      </c>
      <c r="K91" s="2" t="s">
        <v>415</v>
      </c>
      <c r="L91" s="2"/>
    </row>
    <row r="92" spans="1:12" x14ac:dyDescent="0.4">
      <c r="A92" s="2" t="s">
        <v>89</v>
      </c>
      <c r="B92" s="2" t="s">
        <v>276</v>
      </c>
      <c r="C92" s="2"/>
      <c r="D92" s="3">
        <v>45709</v>
      </c>
      <c r="E92" s="3">
        <v>45712</v>
      </c>
      <c r="F92" s="2" t="s">
        <v>132</v>
      </c>
      <c r="G92" s="4">
        <v>1</v>
      </c>
      <c r="H92" s="2" t="s">
        <v>66</v>
      </c>
      <c r="I92" s="4">
        <v>70000</v>
      </c>
      <c r="J92" s="4">
        <v>70000</v>
      </c>
      <c r="K92" s="2" t="s">
        <v>415</v>
      </c>
      <c r="L92" s="2"/>
    </row>
    <row r="93" spans="1:12" x14ac:dyDescent="0.4">
      <c r="A93" s="2" t="s">
        <v>89</v>
      </c>
      <c r="B93" s="2" t="s">
        <v>276</v>
      </c>
      <c r="C93" s="2"/>
      <c r="D93" s="3">
        <v>45709</v>
      </c>
      <c r="E93" s="3">
        <v>45712</v>
      </c>
      <c r="F93" s="2" t="s">
        <v>133</v>
      </c>
      <c r="G93" s="4">
        <v>100</v>
      </c>
      <c r="H93" s="2" t="s">
        <v>66</v>
      </c>
      <c r="I93" s="4">
        <v>90</v>
      </c>
      <c r="J93" s="4">
        <v>9000</v>
      </c>
      <c r="K93" s="2" t="s">
        <v>415</v>
      </c>
      <c r="L93" s="2"/>
    </row>
    <row r="94" spans="1:12" x14ac:dyDescent="0.4">
      <c r="A94" s="2" t="s">
        <v>89</v>
      </c>
      <c r="B94" s="2" t="s">
        <v>276</v>
      </c>
      <c r="C94" s="2"/>
      <c r="D94" s="3">
        <v>45707</v>
      </c>
      <c r="E94" s="3">
        <v>45709</v>
      </c>
      <c r="F94" s="2" t="s">
        <v>134</v>
      </c>
      <c r="G94" s="4">
        <v>34</v>
      </c>
      <c r="H94" s="2" t="s">
        <v>66</v>
      </c>
      <c r="I94" s="4">
        <v>29000</v>
      </c>
      <c r="J94" s="4">
        <v>986000</v>
      </c>
      <c r="K94" s="2" t="s">
        <v>426</v>
      </c>
      <c r="L94" s="2" t="s">
        <v>112</v>
      </c>
    </row>
    <row r="95" spans="1:12" x14ac:dyDescent="0.4">
      <c r="A95" s="2" t="s">
        <v>89</v>
      </c>
      <c r="B95" s="2" t="s">
        <v>276</v>
      </c>
      <c r="C95" s="2"/>
      <c r="D95" s="3">
        <v>45707</v>
      </c>
      <c r="E95" s="3">
        <v>45729</v>
      </c>
      <c r="F95" s="2" t="s">
        <v>134</v>
      </c>
      <c r="G95" s="4">
        <v>8</v>
      </c>
      <c r="H95" s="2" t="s">
        <v>66</v>
      </c>
      <c r="I95" s="4">
        <v>29000</v>
      </c>
      <c r="J95" s="4">
        <v>232000</v>
      </c>
      <c r="K95" s="2" t="s">
        <v>426</v>
      </c>
      <c r="L95" s="2"/>
    </row>
    <row r="96" spans="1:12" x14ac:dyDescent="0.4">
      <c r="A96" s="2" t="s">
        <v>89</v>
      </c>
      <c r="B96" s="2" t="s">
        <v>276</v>
      </c>
      <c r="C96" s="2"/>
      <c r="D96" s="3">
        <v>45707</v>
      </c>
      <c r="E96" s="3">
        <v>45726</v>
      </c>
      <c r="F96" s="2" t="s">
        <v>136</v>
      </c>
      <c r="G96" s="4">
        <v>4</v>
      </c>
      <c r="H96" s="2" t="s">
        <v>66</v>
      </c>
      <c r="I96" s="4">
        <v>29000</v>
      </c>
      <c r="J96" s="4">
        <v>116000</v>
      </c>
      <c r="K96" s="2" t="s">
        <v>426</v>
      </c>
      <c r="L96" s="2"/>
    </row>
    <row r="97" spans="1:12" x14ac:dyDescent="0.4">
      <c r="A97" s="2" t="s">
        <v>89</v>
      </c>
      <c r="B97" s="2" t="s">
        <v>276</v>
      </c>
      <c r="C97" s="2"/>
      <c r="D97" s="3">
        <v>45721</v>
      </c>
      <c r="E97" s="3">
        <v>45726</v>
      </c>
      <c r="F97" s="2" t="s">
        <v>137</v>
      </c>
      <c r="G97" s="4">
        <v>3</v>
      </c>
      <c r="H97" s="2" t="s">
        <v>66</v>
      </c>
      <c r="I97" s="4">
        <v>29000</v>
      </c>
      <c r="J97" s="4">
        <v>87000</v>
      </c>
      <c r="K97" s="2" t="s">
        <v>426</v>
      </c>
      <c r="L97" s="2" t="s">
        <v>50</v>
      </c>
    </row>
    <row r="98" spans="1:12" x14ac:dyDescent="0.4">
      <c r="A98" s="2" t="s">
        <v>89</v>
      </c>
      <c r="B98" s="2" t="s">
        <v>276</v>
      </c>
      <c r="C98" s="2"/>
      <c r="D98" s="3">
        <v>45721</v>
      </c>
      <c r="E98" s="3">
        <v>45726</v>
      </c>
      <c r="F98" s="2" t="s">
        <v>138</v>
      </c>
      <c r="G98" s="4">
        <v>2</v>
      </c>
      <c r="H98" s="2" t="s">
        <v>66</v>
      </c>
      <c r="I98" s="4">
        <v>29000</v>
      </c>
      <c r="J98" s="4">
        <v>58000</v>
      </c>
      <c r="K98" s="2" t="s">
        <v>426</v>
      </c>
      <c r="L98" s="2"/>
    </row>
    <row r="99" spans="1:12" x14ac:dyDescent="0.4">
      <c r="A99" s="2" t="s">
        <v>89</v>
      </c>
      <c r="B99" s="2" t="s">
        <v>276</v>
      </c>
      <c r="C99" s="2"/>
      <c r="D99" s="3">
        <v>45721</v>
      </c>
      <c r="E99" s="3">
        <v>45726</v>
      </c>
      <c r="F99" s="2" t="s">
        <v>139</v>
      </c>
      <c r="G99" s="4">
        <v>1</v>
      </c>
      <c r="H99" s="2" t="s">
        <v>66</v>
      </c>
      <c r="I99" s="4">
        <v>29000</v>
      </c>
      <c r="J99" s="4">
        <v>29000</v>
      </c>
      <c r="K99" s="2" t="s">
        <v>426</v>
      </c>
      <c r="L99" s="2"/>
    </row>
    <row r="100" spans="1:12" x14ac:dyDescent="0.4">
      <c r="A100" s="2" t="s">
        <v>89</v>
      </c>
      <c r="B100" s="2" t="s">
        <v>276</v>
      </c>
      <c r="C100" s="2"/>
      <c r="D100" s="3">
        <v>45721</v>
      </c>
      <c r="E100" s="3">
        <v>45726</v>
      </c>
      <c r="F100" s="2" t="s">
        <v>140</v>
      </c>
      <c r="G100" s="4">
        <v>2</v>
      </c>
      <c r="H100" s="2" t="s">
        <v>66</v>
      </c>
      <c r="I100" s="4">
        <v>29000</v>
      </c>
      <c r="J100" s="4">
        <v>58000</v>
      </c>
      <c r="K100" s="2" t="s">
        <v>426</v>
      </c>
      <c r="L100" s="2"/>
    </row>
    <row r="101" spans="1:12" x14ac:dyDescent="0.4">
      <c r="A101" s="2" t="s">
        <v>89</v>
      </c>
      <c r="B101" s="2" t="s">
        <v>276</v>
      </c>
      <c r="C101" s="2"/>
      <c r="D101" s="3">
        <v>45721</v>
      </c>
      <c r="E101" s="3">
        <v>45726</v>
      </c>
      <c r="F101" s="2" t="s">
        <v>141</v>
      </c>
      <c r="G101" s="4">
        <v>2</v>
      </c>
      <c r="H101" s="2" t="s">
        <v>66</v>
      </c>
      <c r="I101" s="4">
        <v>29000</v>
      </c>
      <c r="J101" s="4">
        <v>58000</v>
      </c>
      <c r="K101" s="2" t="s">
        <v>426</v>
      </c>
      <c r="L101" s="2"/>
    </row>
    <row r="102" spans="1:12" x14ac:dyDescent="0.4">
      <c r="A102" s="2" t="s">
        <v>89</v>
      </c>
      <c r="B102" s="2" t="s">
        <v>276</v>
      </c>
      <c r="C102" s="2"/>
      <c r="D102" s="3">
        <v>45728</v>
      </c>
      <c r="E102" s="3">
        <v>45735</v>
      </c>
      <c r="F102" s="2" t="s">
        <v>142</v>
      </c>
      <c r="G102" s="4">
        <v>3</v>
      </c>
      <c r="H102" s="2" t="s">
        <v>66</v>
      </c>
      <c r="I102" s="4">
        <v>29000</v>
      </c>
      <c r="J102" s="4">
        <v>87000</v>
      </c>
      <c r="K102" s="2" t="s">
        <v>426</v>
      </c>
      <c r="L102" s="2" t="s">
        <v>51</v>
      </c>
    </row>
    <row r="103" spans="1:12" x14ac:dyDescent="0.4">
      <c r="A103" s="2" t="s">
        <v>89</v>
      </c>
      <c r="B103" s="2" t="s">
        <v>276</v>
      </c>
      <c r="C103" s="2"/>
      <c r="D103" s="3">
        <v>45734</v>
      </c>
      <c r="E103" s="3">
        <v>45735</v>
      </c>
      <c r="F103" s="2" t="s">
        <v>143</v>
      </c>
      <c r="G103" s="4">
        <v>1</v>
      </c>
      <c r="H103" s="2" t="s">
        <v>66</v>
      </c>
      <c r="I103" s="4">
        <v>29000</v>
      </c>
      <c r="J103" s="4">
        <v>29000</v>
      </c>
      <c r="K103" s="2" t="s">
        <v>426</v>
      </c>
      <c r="L103" s="2" t="s">
        <v>144</v>
      </c>
    </row>
    <row r="104" spans="1:12" x14ac:dyDescent="0.4">
      <c r="A104" s="2" t="s">
        <v>89</v>
      </c>
      <c r="B104" s="2" t="s">
        <v>276</v>
      </c>
      <c r="C104" s="2"/>
      <c r="D104" s="3">
        <v>45734</v>
      </c>
      <c r="E104" s="3">
        <v>45735</v>
      </c>
      <c r="F104" s="2" t="s">
        <v>142</v>
      </c>
      <c r="G104" s="4">
        <v>1</v>
      </c>
      <c r="H104" s="2" t="s">
        <v>66</v>
      </c>
      <c r="I104" s="4"/>
      <c r="J104" s="4">
        <v>0</v>
      </c>
      <c r="K104" s="2" t="s">
        <v>426</v>
      </c>
      <c r="L104" s="2"/>
    </row>
    <row r="105" spans="1:12" x14ac:dyDescent="0.4">
      <c r="A105" s="2" t="s">
        <v>89</v>
      </c>
      <c r="B105" s="2" t="s">
        <v>276</v>
      </c>
      <c r="C105" s="2"/>
      <c r="D105" s="3">
        <v>45713</v>
      </c>
      <c r="E105" s="3">
        <v>45713</v>
      </c>
      <c r="F105" s="2" t="s">
        <v>145</v>
      </c>
      <c r="G105" s="4"/>
      <c r="H105" s="2"/>
      <c r="I105" s="4"/>
      <c r="J105" s="4">
        <v>2380370</v>
      </c>
      <c r="K105" s="2" t="s">
        <v>420</v>
      </c>
      <c r="L105" s="2"/>
    </row>
    <row r="106" spans="1:12" x14ac:dyDescent="0.4">
      <c r="A106" s="2" t="s">
        <v>89</v>
      </c>
      <c r="B106" s="2" t="s">
        <v>276</v>
      </c>
      <c r="C106" s="2"/>
      <c r="D106" s="3">
        <v>45744</v>
      </c>
      <c r="E106" s="3">
        <v>45744</v>
      </c>
      <c r="F106" s="2" t="s">
        <v>277</v>
      </c>
      <c r="G106" s="4"/>
      <c r="H106" s="2"/>
      <c r="I106" s="4"/>
      <c r="J106" s="4">
        <v>19800</v>
      </c>
      <c r="K106" s="2" t="s">
        <v>278</v>
      </c>
      <c r="L106" s="2"/>
    </row>
    <row r="107" spans="1:12" x14ac:dyDescent="0.4">
      <c r="A107" s="2" t="s">
        <v>150</v>
      </c>
      <c r="B107" s="2" t="s">
        <v>279</v>
      </c>
      <c r="C107" s="2"/>
      <c r="D107" s="3">
        <v>45746</v>
      </c>
      <c r="E107" s="3">
        <v>45746</v>
      </c>
      <c r="F107" s="2" t="s">
        <v>152</v>
      </c>
      <c r="G107" s="4">
        <v>31</v>
      </c>
      <c r="H107" s="2" t="s">
        <v>153</v>
      </c>
      <c r="I107" s="4"/>
      <c r="J107" s="4">
        <v>7750000</v>
      </c>
      <c r="K107" s="2" t="s">
        <v>412</v>
      </c>
      <c r="L107" s="2"/>
    </row>
    <row r="108" spans="1:12" x14ac:dyDescent="0.4">
      <c r="A108" s="2" t="s">
        <v>150</v>
      </c>
      <c r="B108" s="2" t="s">
        <v>279</v>
      </c>
      <c r="C108" s="2"/>
      <c r="D108" s="3">
        <v>45777</v>
      </c>
      <c r="E108" s="3">
        <v>45777</v>
      </c>
      <c r="F108" s="2" t="s">
        <v>280</v>
      </c>
      <c r="G108" s="4">
        <v>40</v>
      </c>
      <c r="H108" s="2" t="s">
        <v>153</v>
      </c>
      <c r="I108" s="4"/>
      <c r="J108" s="4">
        <v>10000000</v>
      </c>
      <c r="K108" s="2" t="s">
        <v>412</v>
      </c>
      <c r="L108" s="2"/>
    </row>
    <row r="109" spans="1:12" x14ac:dyDescent="0.4">
      <c r="A109" s="2" t="s">
        <v>150</v>
      </c>
      <c r="B109" s="2" t="s">
        <v>279</v>
      </c>
      <c r="C109" s="2"/>
      <c r="D109" s="3">
        <v>45807</v>
      </c>
      <c r="E109" s="3">
        <v>45807</v>
      </c>
      <c r="F109" s="2" t="s">
        <v>390</v>
      </c>
      <c r="G109" s="4">
        <v>35</v>
      </c>
      <c r="H109" s="2" t="s">
        <v>153</v>
      </c>
      <c r="I109" s="4"/>
      <c r="J109" s="4">
        <v>18950000</v>
      </c>
      <c r="K109" s="2" t="s">
        <v>412</v>
      </c>
      <c r="L109" s="2"/>
    </row>
    <row r="110" spans="1:12" x14ac:dyDescent="0.4">
      <c r="A110" s="2" t="s">
        <v>150</v>
      </c>
      <c r="B110" s="2" t="s">
        <v>281</v>
      </c>
      <c r="C110" s="2"/>
      <c r="D110" s="3">
        <v>45746</v>
      </c>
      <c r="E110" s="3">
        <v>45746</v>
      </c>
      <c r="F110" s="2" t="s">
        <v>152</v>
      </c>
      <c r="G110" s="4"/>
      <c r="H110" s="2"/>
      <c r="I110" s="4"/>
      <c r="J110" s="4">
        <v>3300000</v>
      </c>
      <c r="K110" s="2" t="s">
        <v>420</v>
      </c>
      <c r="L110" s="2"/>
    </row>
    <row r="111" spans="1:12" x14ac:dyDescent="0.4">
      <c r="A111" s="2" t="s">
        <v>150</v>
      </c>
      <c r="B111" s="2" t="s">
        <v>281</v>
      </c>
      <c r="C111" s="2"/>
      <c r="D111" s="3">
        <v>45777</v>
      </c>
      <c r="E111" s="3">
        <v>45777</v>
      </c>
      <c r="F111" s="2" t="s">
        <v>280</v>
      </c>
      <c r="G111" s="4"/>
      <c r="H111" s="2"/>
      <c r="I111" s="4"/>
      <c r="J111" s="4">
        <v>3075000</v>
      </c>
      <c r="K111" s="2" t="s">
        <v>420</v>
      </c>
      <c r="L111" s="2"/>
    </row>
    <row r="112" spans="1:12" x14ac:dyDescent="0.4">
      <c r="A112" s="2" t="s">
        <v>150</v>
      </c>
      <c r="B112" s="2" t="s">
        <v>281</v>
      </c>
      <c r="C112" s="2"/>
      <c r="D112" s="3">
        <v>45807</v>
      </c>
      <c r="E112" s="3">
        <v>45807</v>
      </c>
      <c r="F112" s="2" t="s">
        <v>390</v>
      </c>
      <c r="G112" s="4"/>
      <c r="H112" s="2"/>
      <c r="I112" s="4"/>
      <c r="J112" s="4">
        <v>3887000</v>
      </c>
      <c r="K112" s="2" t="s">
        <v>420</v>
      </c>
      <c r="L112" s="2"/>
    </row>
    <row r="113" spans="1:12" x14ac:dyDescent="0.4">
      <c r="A113" s="2" t="s">
        <v>150</v>
      </c>
      <c r="B113" s="2" t="s">
        <v>281</v>
      </c>
      <c r="C113" s="2"/>
      <c r="D113" s="3">
        <v>45746</v>
      </c>
      <c r="E113" s="3">
        <v>45746</v>
      </c>
      <c r="F113" s="2" t="s">
        <v>152</v>
      </c>
      <c r="G113" s="4"/>
      <c r="H113" s="2"/>
      <c r="I113" s="4"/>
      <c r="J113" s="4">
        <v>17750000</v>
      </c>
      <c r="K113" s="2" t="s">
        <v>408</v>
      </c>
      <c r="L113" s="2"/>
    </row>
    <row r="114" spans="1:12" x14ac:dyDescent="0.4">
      <c r="A114" s="2" t="s">
        <v>150</v>
      </c>
      <c r="B114" s="2" t="s">
        <v>281</v>
      </c>
      <c r="C114" s="2"/>
      <c r="D114" s="3">
        <v>45777</v>
      </c>
      <c r="E114" s="3">
        <v>45777</v>
      </c>
      <c r="F114" s="2" t="s">
        <v>280</v>
      </c>
      <c r="G114" s="4"/>
      <c r="H114" s="2"/>
      <c r="I114" s="4"/>
      <c r="J114" s="4">
        <v>36250000</v>
      </c>
      <c r="K114" s="2" t="s">
        <v>408</v>
      </c>
      <c r="L114" s="2"/>
    </row>
    <row r="115" spans="1:12" x14ac:dyDescent="0.4">
      <c r="A115" s="2" t="s">
        <v>150</v>
      </c>
      <c r="B115" s="2" t="s">
        <v>282</v>
      </c>
      <c r="C115" s="2"/>
      <c r="D115" s="3">
        <v>45777</v>
      </c>
      <c r="E115" s="3">
        <v>45777</v>
      </c>
      <c r="F115" s="2" t="s">
        <v>280</v>
      </c>
      <c r="G115" s="4"/>
      <c r="H115" s="2"/>
      <c r="I115" s="4"/>
      <c r="J115" s="4">
        <v>2500000</v>
      </c>
      <c r="K115" s="2" t="s">
        <v>407</v>
      </c>
      <c r="L115" s="2"/>
    </row>
    <row r="116" spans="1:12" x14ac:dyDescent="0.4">
      <c r="A116" s="2" t="s">
        <v>150</v>
      </c>
      <c r="B116" s="2" t="s">
        <v>282</v>
      </c>
      <c r="C116" s="2"/>
      <c r="D116" s="3">
        <v>45807</v>
      </c>
      <c r="E116" s="3">
        <v>45807</v>
      </c>
      <c r="F116" s="2" t="s">
        <v>390</v>
      </c>
      <c r="G116" s="4"/>
      <c r="H116" s="2"/>
      <c r="I116" s="4"/>
      <c r="J116" s="4">
        <v>9000000</v>
      </c>
      <c r="K116" s="2" t="s">
        <v>407</v>
      </c>
      <c r="L116" s="2"/>
    </row>
    <row r="117" spans="1:12" x14ac:dyDescent="0.4">
      <c r="A117" s="2" t="s">
        <v>150</v>
      </c>
      <c r="B117" s="2" t="s">
        <v>391</v>
      </c>
      <c r="C117" s="2"/>
      <c r="D117" s="3">
        <v>45807</v>
      </c>
      <c r="E117" s="3">
        <v>45807</v>
      </c>
      <c r="F117" s="2" t="s">
        <v>390</v>
      </c>
      <c r="G117" s="4"/>
      <c r="H117" s="2"/>
      <c r="I117" s="4"/>
      <c r="J117" s="4">
        <v>2000000</v>
      </c>
      <c r="K117" s="2" t="s">
        <v>431</v>
      </c>
      <c r="L117" s="2" t="s">
        <v>392</v>
      </c>
    </row>
    <row r="118" spans="1:12" x14ac:dyDescent="0.4">
      <c r="A118" s="2" t="s">
        <v>162</v>
      </c>
      <c r="B118" s="2" t="s">
        <v>283</v>
      </c>
      <c r="C118" s="2"/>
      <c r="D118" s="3">
        <v>45727</v>
      </c>
      <c r="E118" s="3">
        <v>45727</v>
      </c>
      <c r="F118" s="2" t="s">
        <v>284</v>
      </c>
      <c r="G118" s="4">
        <v>2</v>
      </c>
      <c r="H118" s="2"/>
      <c r="I118" s="4">
        <v>80000</v>
      </c>
      <c r="J118" s="4">
        <v>160000</v>
      </c>
      <c r="K118" s="2" t="s">
        <v>428</v>
      </c>
      <c r="L118" s="2"/>
    </row>
    <row r="119" spans="1:12" x14ac:dyDescent="0.4">
      <c r="A119" s="2" t="s">
        <v>162</v>
      </c>
      <c r="B119" s="2" t="s">
        <v>283</v>
      </c>
      <c r="C119" s="2"/>
      <c r="D119" s="3">
        <v>45748</v>
      </c>
      <c r="E119" s="3">
        <v>45748</v>
      </c>
      <c r="F119" s="2" t="s">
        <v>284</v>
      </c>
      <c r="G119" s="4">
        <v>1</v>
      </c>
      <c r="H119" s="2"/>
      <c r="I119" s="4">
        <v>80000</v>
      </c>
      <c r="J119" s="4">
        <v>80000</v>
      </c>
      <c r="K119" s="2" t="s">
        <v>428</v>
      </c>
      <c r="L119" s="2"/>
    </row>
    <row r="120" spans="1:12" x14ac:dyDescent="0.4">
      <c r="A120" s="2" t="s">
        <v>162</v>
      </c>
      <c r="B120" s="2" t="s">
        <v>283</v>
      </c>
      <c r="C120" s="2"/>
      <c r="D120" s="3">
        <v>45752</v>
      </c>
      <c r="E120" s="3">
        <v>45752</v>
      </c>
      <c r="F120" s="2" t="s">
        <v>285</v>
      </c>
      <c r="G120" s="4">
        <v>2</v>
      </c>
      <c r="H120" s="2"/>
      <c r="I120" s="4">
        <v>80000</v>
      </c>
      <c r="J120" s="4">
        <v>160000</v>
      </c>
      <c r="K120" s="2" t="s">
        <v>428</v>
      </c>
      <c r="L120" s="2"/>
    </row>
    <row r="121" spans="1:12" x14ac:dyDescent="0.4">
      <c r="A121" s="2" t="s">
        <v>162</v>
      </c>
      <c r="B121" s="2" t="s">
        <v>283</v>
      </c>
      <c r="C121" s="2"/>
      <c r="D121" s="3">
        <v>45757</v>
      </c>
      <c r="E121" s="3">
        <v>45757</v>
      </c>
      <c r="F121" s="2" t="s">
        <v>284</v>
      </c>
      <c r="G121" s="4">
        <v>1</v>
      </c>
      <c r="H121" s="2"/>
      <c r="I121" s="4">
        <v>80000</v>
      </c>
      <c r="J121" s="4">
        <v>80000</v>
      </c>
      <c r="K121" s="2" t="s">
        <v>428</v>
      </c>
      <c r="L121" s="2"/>
    </row>
    <row r="122" spans="1:12" x14ac:dyDescent="0.4">
      <c r="A122" s="2" t="s">
        <v>162</v>
      </c>
      <c r="B122" s="2" t="s">
        <v>283</v>
      </c>
      <c r="C122" s="2"/>
      <c r="D122" s="3">
        <v>45776</v>
      </c>
      <c r="E122" s="3">
        <v>45776</v>
      </c>
      <c r="F122" s="2" t="s">
        <v>284</v>
      </c>
      <c r="G122" s="4">
        <v>1</v>
      </c>
      <c r="H122" s="2"/>
      <c r="I122" s="4">
        <v>80000</v>
      </c>
      <c r="J122" s="4">
        <v>80000</v>
      </c>
      <c r="K122" s="2" t="s">
        <v>428</v>
      </c>
      <c r="L122" s="2"/>
    </row>
    <row r="123" spans="1:12" x14ac:dyDescent="0.4">
      <c r="A123" s="2" t="s">
        <v>162</v>
      </c>
      <c r="B123" s="2" t="s">
        <v>283</v>
      </c>
      <c r="C123" s="2"/>
      <c r="D123" s="3">
        <v>45790</v>
      </c>
      <c r="E123" s="3">
        <v>45790</v>
      </c>
      <c r="F123" s="2" t="s">
        <v>284</v>
      </c>
      <c r="G123" s="4">
        <v>2</v>
      </c>
      <c r="H123" s="2"/>
      <c r="I123" s="4">
        <v>80000</v>
      </c>
      <c r="J123" s="4">
        <v>160000</v>
      </c>
      <c r="K123" s="2" t="s">
        <v>428</v>
      </c>
      <c r="L123" s="2"/>
    </row>
    <row r="124" spans="1:12" x14ac:dyDescent="0.4">
      <c r="A124" s="2" t="s">
        <v>162</v>
      </c>
      <c r="B124" s="2" t="s">
        <v>283</v>
      </c>
      <c r="C124" s="2"/>
      <c r="D124" s="3">
        <v>45794</v>
      </c>
      <c r="E124" s="3">
        <v>45794</v>
      </c>
      <c r="F124" s="2" t="s">
        <v>393</v>
      </c>
      <c r="G124" s="4">
        <v>1</v>
      </c>
      <c r="H124" s="2"/>
      <c r="I124" s="4">
        <v>100000</v>
      </c>
      <c r="J124" s="4">
        <v>100000</v>
      </c>
      <c r="K124" s="2" t="s">
        <v>428</v>
      </c>
      <c r="L124" s="2"/>
    </row>
    <row r="125" spans="1:12" x14ac:dyDescent="0.4">
      <c r="A125" s="2" t="s">
        <v>162</v>
      </c>
      <c r="B125" s="2" t="s">
        <v>283</v>
      </c>
      <c r="C125" s="2"/>
      <c r="D125" s="3">
        <v>45806</v>
      </c>
      <c r="E125" s="3">
        <v>45806</v>
      </c>
      <c r="F125" s="2" t="s">
        <v>394</v>
      </c>
      <c r="G125" s="4">
        <v>3</v>
      </c>
      <c r="H125" s="2"/>
      <c r="I125" s="4">
        <v>80000</v>
      </c>
      <c r="J125" s="4">
        <v>240000</v>
      </c>
      <c r="K125" s="2" t="s">
        <v>428</v>
      </c>
      <c r="L125" s="2"/>
    </row>
    <row r="126" spans="1:12" x14ac:dyDescent="0.4">
      <c r="A126" s="2" t="s">
        <v>162</v>
      </c>
      <c r="B126" s="2" t="s">
        <v>283</v>
      </c>
      <c r="C126" s="2"/>
      <c r="D126" s="3">
        <v>45776</v>
      </c>
      <c r="E126" s="3">
        <v>45776</v>
      </c>
      <c r="F126" s="2" t="s">
        <v>168</v>
      </c>
      <c r="G126" s="4">
        <v>1</v>
      </c>
      <c r="H126" s="2" t="s">
        <v>66</v>
      </c>
      <c r="I126" s="4">
        <v>800000</v>
      </c>
      <c r="J126" s="4">
        <v>800000</v>
      </c>
      <c r="K126" s="2" t="s">
        <v>409</v>
      </c>
      <c r="L126" s="2"/>
    </row>
    <row r="127" spans="1:12" x14ac:dyDescent="0.4">
      <c r="A127" s="2" t="s">
        <v>162</v>
      </c>
      <c r="B127" s="2" t="s">
        <v>283</v>
      </c>
      <c r="C127" s="2"/>
      <c r="D127" s="3">
        <v>45776</v>
      </c>
      <c r="E127" s="3">
        <v>45776</v>
      </c>
      <c r="F127" s="2" t="s">
        <v>169</v>
      </c>
      <c r="G127" s="4">
        <v>1</v>
      </c>
      <c r="H127" s="2" t="s">
        <v>66</v>
      </c>
      <c r="I127" s="4">
        <v>550000</v>
      </c>
      <c r="J127" s="4">
        <v>550000</v>
      </c>
      <c r="K127" s="2" t="s">
        <v>409</v>
      </c>
      <c r="L127" s="2"/>
    </row>
    <row r="128" spans="1:12" x14ac:dyDescent="0.4">
      <c r="A128" s="2" t="s">
        <v>162</v>
      </c>
      <c r="B128" s="2" t="s">
        <v>283</v>
      </c>
      <c r="C128" s="2"/>
      <c r="D128" s="3">
        <v>45776</v>
      </c>
      <c r="E128" s="3">
        <v>45776</v>
      </c>
      <c r="F128" s="2" t="s">
        <v>168</v>
      </c>
      <c r="G128" s="4">
        <v>1</v>
      </c>
      <c r="H128" s="2" t="s">
        <v>66</v>
      </c>
      <c r="I128" s="4">
        <v>800000</v>
      </c>
      <c r="J128" s="4">
        <v>800000</v>
      </c>
      <c r="K128" s="2" t="s">
        <v>409</v>
      </c>
      <c r="L128" s="2"/>
    </row>
    <row r="129" spans="1:12" x14ac:dyDescent="0.4">
      <c r="A129" s="2" t="s">
        <v>162</v>
      </c>
      <c r="B129" s="2" t="s">
        <v>283</v>
      </c>
      <c r="C129" s="2"/>
      <c r="D129" s="3">
        <v>45776</v>
      </c>
      <c r="E129" s="3">
        <v>45776</v>
      </c>
      <c r="F129" s="2" t="s">
        <v>169</v>
      </c>
      <c r="G129" s="4">
        <v>1</v>
      </c>
      <c r="H129" s="2" t="s">
        <v>66</v>
      </c>
      <c r="I129" s="4">
        <v>550000</v>
      </c>
      <c r="J129" s="4">
        <v>550000</v>
      </c>
      <c r="K129" s="2" t="s">
        <v>409</v>
      </c>
      <c r="L129" s="2"/>
    </row>
    <row r="130" spans="1:12" x14ac:dyDescent="0.4">
      <c r="A130" s="2" t="s">
        <v>162</v>
      </c>
      <c r="B130" s="2" t="s">
        <v>286</v>
      </c>
      <c r="C130" s="2"/>
      <c r="D130" s="3">
        <v>45777</v>
      </c>
      <c r="E130" s="3">
        <v>45777</v>
      </c>
      <c r="F130" s="2" t="s">
        <v>280</v>
      </c>
      <c r="G130" s="4">
        <v>2</v>
      </c>
      <c r="H130" s="2" t="s">
        <v>153</v>
      </c>
      <c r="I130" s="4">
        <v>155000</v>
      </c>
      <c r="J130" s="4">
        <v>310000</v>
      </c>
      <c r="K130" s="2" t="s">
        <v>287</v>
      </c>
      <c r="L130" s="2" t="s">
        <v>288</v>
      </c>
    </row>
    <row r="131" spans="1:12" x14ac:dyDescent="0.4">
      <c r="A131" s="2" t="s">
        <v>162</v>
      </c>
      <c r="B131" s="2" t="s">
        <v>286</v>
      </c>
      <c r="C131" s="2"/>
      <c r="D131" s="3">
        <v>45777</v>
      </c>
      <c r="E131" s="3">
        <v>45777</v>
      </c>
      <c r="F131" s="2" t="s">
        <v>280</v>
      </c>
      <c r="G131" s="4">
        <v>2</v>
      </c>
      <c r="H131" s="2" t="s">
        <v>153</v>
      </c>
      <c r="I131" s="4">
        <v>155000</v>
      </c>
      <c r="J131" s="4">
        <v>310000</v>
      </c>
      <c r="K131" s="2" t="s">
        <v>287</v>
      </c>
      <c r="L131" s="2" t="s">
        <v>289</v>
      </c>
    </row>
    <row r="132" spans="1:12" x14ac:dyDescent="0.4">
      <c r="A132" s="2" t="s">
        <v>162</v>
      </c>
      <c r="B132" s="2" t="s">
        <v>286</v>
      </c>
      <c r="C132" s="2"/>
      <c r="D132" s="3">
        <v>45807</v>
      </c>
      <c r="E132" s="3">
        <v>45807</v>
      </c>
      <c r="F132" s="2" t="s">
        <v>390</v>
      </c>
      <c r="G132" s="4">
        <v>1</v>
      </c>
      <c r="H132" s="2" t="s">
        <v>153</v>
      </c>
      <c r="I132" s="4">
        <v>155000</v>
      </c>
      <c r="J132" s="4">
        <v>155000</v>
      </c>
      <c r="K132" s="2" t="s">
        <v>287</v>
      </c>
      <c r="L132" s="2" t="s">
        <v>395</v>
      </c>
    </row>
    <row r="133" spans="1:12" x14ac:dyDescent="0.4">
      <c r="A133" s="2" t="s">
        <v>162</v>
      </c>
      <c r="B133" s="2" t="s">
        <v>286</v>
      </c>
      <c r="C133" s="2"/>
      <c r="D133" s="3">
        <v>45807</v>
      </c>
      <c r="E133" s="3">
        <v>45807</v>
      </c>
      <c r="F133" s="2" t="s">
        <v>390</v>
      </c>
      <c r="G133" s="4">
        <v>1</v>
      </c>
      <c r="H133" s="2" t="s">
        <v>153</v>
      </c>
      <c r="I133" s="4">
        <v>155000</v>
      </c>
      <c r="J133" s="4">
        <v>155000</v>
      </c>
      <c r="K133" s="2" t="s">
        <v>287</v>
      </c>
      <c r="L133" s="2" t="s">
        <v>323</v>
      </c>
    </row>
    <row r="134" spans="1:12" x14ac:dyDescent="0.4">
      <c r="A134" s="2" t="s">
        <v>162</v>
      </c>
      <c r="B134" s="2" t="s">
        <v>286</v>
      </c>
      <c r="C134" s="2"/>
      <c r="D134" s="3">
        <v>45807</v>
      </c>
      <c r="E134" s="3">
        <v>45807</v>
      </c>
      <c r="F134" s="2" t="s">
        <v>390</v>
      </c>
      <c r="G134" s="4">
        <v>7.2</v>
      </c>
      <c r="H134" s="2" t="s">
        <v>153</v>
      </c>
      <c r="I134" s="4">
        <v>155000</v>
      </c>
      <c r="J134" s="4">
        <v>1116000</v>
      </c>
      <c r="K134" s="2" t="s">
        <v>287</v>
      </c>
      <c r="L134" s="2" t="s">
        <v>324</v>
      </c>
    </row>
    <row r="135" spans="1:12" x14ac:dyDescent="0.4">
      <c r="A135" s="2" t="s">
        <v>162</v>
      </c>
      <c r="B135" s="2" t="s">
        <v>286</v>
      </c>
      <c r="C135" s="2"/>
      <c r="D135" s="3">
        <v>45807</v>
      </c>
      <c r="E135" s="3">
        <v>45807</v>
      </c>
      <c r="F135" s="2" t="s">
        <v>390</v>
      </c>
      <c r="G135" s="4">
        <v>2.1</v>
      </c>
      <c r="H135" s="2" t="s">
        <v>153</v>
      </c>
      <c r="I135" s="4">
        <v>155000</v>
      </c>
      <c r="J135" s="4">
        <v>325500</v>
      </c>
      <c r="K135" s="2" t="s">
        <v>287</v>
      </c>
      <c r="L135" s="2" t="s">
        <v>325</v>
      </c>
    </row>
    <row r="136" spans="1:12" x14ac:dyDescent="0.4">
      <c r="A136" s="2" t="s">
        <v>162</v>
      </c>
      <c r="B136" s="2" t="s">
        <v>286</v>
      </c>
      <c r="C136" s="2"/>
      <c r="D136" s="3">
        <v>45807</v>
      </c>
      <c r="E136" s="3">
        <v>45807</v>
      </c>
      <c r="F136" s="2" t="s">
        <v>390</v>
      </c>
      <c r="G136" s="4">
        <v>1</v>
      </c>
      <c r="H136" s="2" t="s">
        <v>153</v>
      </c>
      <c r="I136" s="4">
        <v>155000</v>
      </c>
      <c r="J136" s="4">
        <v>155000</v>
      </c>
      <c r="K136" s="2" t="s">
        <v>287</v>
      </c>
      <c r="L136" s="2" t="s">
        <v>326</v>
      </c>
    </row>
    <row r="137" spans="1:12" x14ac:dyDescent="0.4">
      <c r="A137" s="2" t="s">
        <v>162</v>
      </c>
      <c r="B137" s="2" t="s">
        <v>286</v>
      </c>
      <c r="C137" s="2"/>
      <c r="D137" s="3">
        <v>45807</v>
      </c>
      <c r="E137" s="3">
        <v>45807</v>
      </c>
      <c r="F137" s="2" t="s">
        <v>390</v>
      </c>
      <c r="G137" s="4">
        <v>2</v>
      </c>
      <c r="H137" s="2" t="s">
        <v>153</v>
      </c>
      <c r="I137" s="4">
        <v>155000</v>
      </c>
      <c r="J137" s="4">
        <v>310000</v>
      </c>
      <c r="K137" s="2" t="s">
        <v>287</v>
      </c>
      <c r="L137" s="2" t="s">
        <v>327</v>
      </c>
    </row>
    <row r="138" spans="1:12" x14ac:dyDescent="0.4">
      <c r="A138" s="2" t="s">
        <v>162</v>
      </c>
      <c r="B138" s="2" t="s">
        <v>286</v>
      </c>
      <c r="C138" s="2"/>
      <c r="D138" s="3">
        <v>45807</v>
      </c>
      <c r="E138" s="3">
        <v>45807</v>
      </c>
      <c r="F138" s="2" t="s">
        <v>390</v>
      </c>
      <c r="G138" s="4">
        <v>6</v>
      </c>
      <c r="H138" s="2" t="s">
        <v>153</v>
      </c>
      <c r="I138" s="4">
        <v>155000</v>
      </c>
      <c r="J138" s="4">
        <v>930000</v>
      </c>
      <c r="K138" s="2" t="s">
        <v>287</v>
      </c>
      <c r="L138" s="2" t="s">
        <v>328</v>
      </c>
    </row>
    <row r="139" spans="1:12" x14ac:dyDescent="0.4">
      <c r="A139" s="2" t="s">
        <v>178</v>
      </c>
      <c r="B139" s="2"/>
      <c r="C139" s="2"/>
      <c r="D139" s="3">
        <v>45714</v>
      </c>
      <c r="E139" s="3">
        <v>45714</v>
      </c>
      <c r="F139" s="2" t="s">
        <v>179</v>
      </c>
      <c r="G139" s="4"/>
      <c r="H139" s="2"/>
      <c r="I139" s="4"/>
      <c r="J139" s="4">
        <v>12000</v>
      </c>
      <c r="K139" s="2" t="s">
        <v>423</v>
      </c>
      <c r="L139" s="2"/>
    </row>
    <row r="140" spans="1:12" x14ac:dyDescent="0.4">
      <c r="A140" s="2" t="s">
        <v>178</v>
      </c>
      <c r="B140" s="2"/>
      <c r="C140" s="2"/>
      <c r="D140" s="3">
        <v>45712</v>
      </c>
      <c r="E140" s="3">
        <v>45712</v>
      </c>
      <c r="F140" s="2" t="s">
        <v>179</v>
      </c>
      <c r="G140" s="4"/>
      <c r="H140" s="2"/>
      <c r="I140" s="4"/>
      <c r="J140" s="4">
        <v>45000</v>
      </c>
      <c r="K140" s="2" t="s">
        <v>421</v>
      </c>
      <c r="L140" s="2"/>
    </row>
    <row r="141" spans="1:12" x14ac:dyDescent="0.4">
      <c r="A141" s="2" t="s">
        <v>178</v>
      </c>
      <c r="B141" s="2"/>
      <c r="C141" s="2"/>
      <c r="D141" s="3">
        <v>45712</v>
      </c>
      <c r="E141" s="3">
        <v>45712</v>
      </c>
      <c r="F141" s="2" t="s">
        <v>179</v>
      </c>
      <c r="G141" s="4"/>
      <c r="H141" s="2"/>
      <c r="I141" s="4"/>
      <c r="J141" s="4">
        <v>280000</v>
      </c>
      <c r="K141" s="2" t="s">
        <v>411</v>
      </c>
      <c r="L141" s="2"/>
    </row>
    <row r="142" spans="1:12" x14ac:dyDescent="0.4">
      <c r="A142" s="2" t="s">
        <v>178</v>
      </c>
      <c r="B142" s="2"/>
      <c r="C142" s="2"/>
      <c r="D142" s="3">
        <v>45713</v>
      </c>
      <c r="E142" s="3">
        <v>45713</v>
      </c>
      <c r="F142" s="2" t="s">
        <v>179</v>
      </c>
      <c r="G142" s="4"/>
      <c r="H142" s="2"/>
      <c r="I142" s="4"/>
      <c r="J142" s="4">
        <v>70000</v>
      </c>
      <c r="K142" s="2" t="s">
        <v>420</v>
      </c>
      <c r="L142" s="2"/>
    </row>
    <row r="143" spans="1:12" x14ac:dyDescent="0.4">
      <c r="A143" s="2" t="s">
        <v>178</v>
      </c>
      <c r="B143" s="2"/>
      <c r="C143" s="2"/>
      <c r="D143" s="3">
        <v>45714</v>
      </c>
      <c r="E143" s="3">
        <v>45714</v>
      </c>
      <c r="F143" s="2" t="s">
        <v>179</v>
      </c>
      <c r="G143" s="4"/>
      <c r="H143" s="2"/>
      <c r="I143" s="4"/>
      <c r="J143" s="4">
        <v>350000</v>
      </c>
      <c r="K143" s="2" t="s">
        <v>413</v>
      </c>
      <c r="L143" s="2"/>
    </row>
    <row r="144" spans="1:12" x14ac:dyDescent="0.4">
      <c r="A144" s="2" t="s">
        <v>178</v>
      </c>
      <c r="B144" s="2"/>
      <c r="C144" s="2"/>
      <c r="D144" s="3">
        <v>45708</v>
      </c>
      <c r="E144" s="3">
        <v>45708</v>
      </c>
      <c r="F144" s="2" t="s">
        <v>179</v>
      </c>
      <c r="G144" s="4"/>
      <c r="H144" s="2"/>
      <c r="I144" s="4"/>
      <c r="J144" s="4">
        <v>120000</v>
      </c>
      <c r="K144" s="2" t="s">
        <v>422</v>
      </c>
      <c r="L144" s="2"/>
    </row>
    <row r="145" spans="1:12" x14ac:dyDescent="0.4">
      <c r="A145" s="2" t="s">
        <v>178</v>
      </c>
      <c r="B145" s="2"/>
      <c r="C145" s="2"/>
      <c r="D145" s="3">
        <v>45709</v>
      </c>
      <c r="E145" s="3">
        <v>45709</v>
      </c>
      <c r="F145" s="2" t="s">
        <v>180</v>
      </c>
      <c r="G145" s="4"/>
      <c r="H145" s="2"/>
      <c r="I145" s="4"/>
      <c r="J145" s="4">
        <v>70000</v>
      </c>
      <c r="K145" s="2" t="s">
        <v>426</v>
      </c>
      <c r="L145" s="2"/>
    </row>
    <row r="146" spans="1:12" x14ac:dyDescent="0.4">
      <c r="A146" s="2" t="s">
        <v>178</v>
      </c>
      <c r="B146" s="2"/>
      <c r="C146" s="2"/>
      <c r="D146" s="3">
        <v>45709</v>
      </c>
      <c r="E146" s="3">
        <v>45709</v>
      </c>
      <c r="F146" s="2" t="s">
        <v>180</v>
      </c>
      <c r="G146" s="4"/>
      <c r="H146" s="2"/>
      <c r="I146" s="4"/>
      <c r="J146" s="4">
        <v>320000</v>
      </c>
      <c r="K146" s="2" t="s">
        <v>414</v>
      </c>
      <c r="L146" s="2"/>
    </row>
    <row r="147" spans="1:12" x14ac:dyDescent="0.4">
      <c r="A147" s="2" t="s">
        <v>178</v>
      </c>
      <c r="B147" s="2"/>
      <c r="C147" s="2"/>
      <c r="D147" s="3">
        <v>45729</v>
      </c>
      <c r="E147" s="3">
        <v>45729</v>
      </c>
      <c r="F147" s="2" t="s">
        <v>181</v>
      </c>
      <c r="G147" s="4"/>
      <c r="H147" s="2"/>
      <c r="I147" s="4"/>
      <c r="J147" s="4">
        <v>100000</v>
      </c>
      <c r="K147" s="2" t="s">
        <v>425</v>
      </c>
      <c r="L147" s="2"/>
    </row>
    <row r="148" spans="1:12" x14ac:dyDescent="0.4">
      <c r="A148" s="2" t="s">
        <v>178</v>
      </c>
      <c r="B148" s="2"/>
      <c r="C148" s="2"/>
      <c r="D148" s="3">
        <v>45747</v>
      </c>
      <c r="E148" s="3">
        <v>45747</v>
      </c>
      <c r="F148" s="2" t="s">
        <v>181</v>
      </c>
      <c r="G148" s="4"/>
      <c r="H148" s="2"/>
      <c r="I148" s="4"/>
      <c r="J148" s="4">
        <v>580000</v>
      </c>
      <c r="K148" s="2" t="s">
        <v>413</v>
      </c>
      <c r="L148" s="2"/>
    </row>
    <row r="149" spans="1:12" x14ac:dyDescent="0.4">
      <c r="A149" s="2" t="s">
        <v>178</v>
      </c>
      <c r="B149" s="2"/>
      <c r="C149" s="2"/>
      <c r="D149" s="3">
        <v>45726</v>
      </c>
      <c r="E149" s="3">
        <v>45726</v>
      </c>
      <c r="F149" s="2" t="s">
        <v>181</v>
      </c>
      <c r="G149" s="4"/>
      <c r="H149" s="2"/>
      <c r="I149" s="4"/>
      <c r="J149" s="4">
        <v>115000</v>
      </c>
      <c r="K149" s="2" t="s">
        <v>426</v>
      </c>
      <c r="L149" s="2"/>
    </row>
    <row r="150" spans="1:12" x14ac:dyDescent="0.4">
      <c r="A150" s="2" t="s">
        <v>178</v>
      </c>
      <c r="B150" s="2"/>
      <c r="C150" s="2"/>
      <c r="D150" s="3">
        <v>45747</v>
      </c>
      <c r="E150" s="3">
        <v>45747</v>
      </c>
      <c r="F150" s="2" t="s">
        <v>181</v>
      </c>
      <c r="G150" s="4"/>
      <c r="H150" s="2"/>
      <c r="I150" s="4"/>
      <c r="J150" s="4">
        <v>40000</v>
      </c>
      <c r="K150" s="2" t="s">
        <v>427</v>
      </c>
      <c r="L150" s="2"/>
    </row>
    <row r="151" spans="1:12" x14ac:dyDescent="0.4">
      <c r="A151" s="2" t="s">
        <v>178</v>
      </c>
      <c r="B151" s="2"/>
      <c r="C151" s="2"/>
      <c r="D151" s="3">
        <v>45762</v>
      </c>
      <c r="E151" s="3">
        <v>45762</v>
      </c>
      <c r="F151" s="2" t="s">
        <v>290</v>
      </c>
      <c r="G151" s="4"/>
      <c r="H151" s="2"/>
      <c r="I151" s="4"/>
      <c r="J151" s="4">
        <v>320000</v>
      </c>
      <c r="K151" s="2" t="s">
        <v>427</v>
      </c>
      <c r="L151" s="2"/>
    </row>
    <row r="152" spans="1:12" x14ac:dyDescent="0.4">
      <c r="A152" s="2" t="s">
        <v>178</v>
      </c>
      <c r="B152" s="2"/>
      <c r="C152" s="2"/>
      <c r="D152" s="3">
        <v>45777</v>
      </c>
      <c r="E152" s="3">
        <v>45777</v>
      </c>
      <c r="F152" s="2" t="s">
        <v>290</v>
      </c>
      <c r="G152" s="4"/>
      <c r="H152" s="2"/>
      <c r="I152" s="4"/>
      <c r="J152" s="4">
        <v>420000</v>
      </c>
      <c r="K152" s="2" t="s">
        <v>413</v>
      </c>
      <c r="L152" s="2"/>
    </row>
    <row r="153" spans="1:12" x14ac:dyDescent="0.4">
      <c r="A153" s="2" t="s">
        <v>178</v>
      </c>
      <c r="B153" s="2"/>
      <c r="C153" s="2"/>
      <c r="D153" s="3">
        <v>45777</v>
      </c>
      <c r="E153" s="3">
        <v>45777</v>
      </c>
      <c r="F153" s="2" t="s">
        <v>290</v>
      </c>
      <c r="G153" s="4"/>
      <c r="H153" s="2"/>
      <c r="I153" s="4"/>
      <c r="J153" s="4">
        <v>40000</v>
      </c>
      <c r="K153" s="2" t="s">
        <v>411</v>
      </c>
      <c r="L153" s="2"/>
    </row>
    <row r="154" spans="1:12" x14ac:dyDescent="0.4">
      <c r="A154" s="2" t="s">
        <v>178</v>
      </c>
      <c r="B154" s="2"/>
      <c r="C154" s="2"/>
      <c r="D154" s="3">
        <v>45777</v>
      </c>
      <c r="E154" s="3">
        <v>45777</v>
      </c>
      <c r="F154" s="2" t="s">
        <v>290</v>
      </c>
      <c r="G154" s="4"/>
      <c r="H154" s="2"/>
      <c r="I154" s="4"/>
      <c r="J154" s="4">
        <v>90000</v>
      </c>
      <c r="K154" s="2" t="s">
        <v>425</v>
      </c>
      <c r="L154" s="2"/>
    </row>
    <row r="155" spans="1:12" x14ac:dyDescent="0.4">
      <c r="A155" s="2" t="s">
        <v>178</v>
      </c>
      <c r="B155" s="2"/>
      <c r="C155" s="2"/>
      <c r="D155" s="3">
        <v>45808</v>
      </c>
      <c r="E155" s="3">
        <v>45808</v>
      </c>
      <c r="F155" s="2" t="s">
        <v>396</v>
      </c>
      <c r="G155" s="4"/>
      <c r="H155" s="2"/>
      <c r="I155" s="4"/>
      <c r="J155" s="4">
        <v>820000</v>
      </c>
      <c r="K155" s="2" t="s">
        <v>413</v>
      </c>
      <c r="L155" s="2"/>
    </row>
    <row r="156" spans="1:12" x14ac:dyDescent="0.4">
      <c r="A156" s="2" t="s">
        <v>178</v>
      </c>
      <c r="B156" s="2"/>
      <c r="C156" s="2"/>
      <c r="D156" s="3">
        <v>45808</v>
      </c>
      <c r="E156" s="3">
        <v>45808</v>
      </c>
      <c r="F156" s="2" t="s">
        <v>396</v>
      </c>
      <c r="G156" s="4"/>
      <c r="H156" s="2"/>
      <c r="I156" s="4"/>
      <c r="J156" s="4">
        <v>100000</v>
      </c>
      <c r="K156" s="2" t="s">
        <v>422</v>
      </c>
      <c r="L156" s="2"/>
    </row>
    <row r="157" spans="1:12" x14ac:dyDescent="0.4">
      <c r="A157" s="2" t="s">
        <v>178</v>
      </c>
      <c r="B157" s="2"/>
      <c r="C157" s="2"/>
      <c r="D157" s="3">
        <v>45808</v>
      </c>
      <c r="E157" s="3">
        <v>45808</v>
      </c>
      <c r="F157" s="2" t="s">
        <v>396</v>
      </c>
      <c r="G157" s="4"/>
      <c r="H157" s="2"/>
      <c r="I157" s="4"/>
      <c r="J157" s="4">
        <v>70000</v>
      </c>
      <c r="K157" s="2" t="s">
        <v>427</v>
      </c>
      <c r="L157" s="2"/>
    </row>
    <row r="158" spans="1:12" x14ac:dyDescent="0.4">
      <c r="A158" s="2" t="s">
        <v>291</v>
      </c>
      <c r="B158" s="2" t="s">
        <v>292</v>
      </c>
      <c r="C158" s="2"/>
      <c r="D158" s="3">
        <v>45712</v>
      </c>
      <c r="E158" s="3">
        <v>45775</v>
      </c>
      <c r="F158" s="2" t="s">
        <v>397</v>
      </c>
      <c r="G158" s="4">
        <v>1</v>
      </c>
      <c r="H158" s="2" t="s">
        <v>66</v>
      </c>
      <c r="I158" s="4">
        <v>120000</v>
      </c>
      <c r="J158" s="4">
        <v>120000</v>
      </c>
      <c r="K158" s="2" t="s">
        <v>427</v>
      </c>
      <c r="L158" s="2" t="s">
        <v>112</v>
      </c>
    </row>
    <row r="159" spans="1:12" x14ac:dyDescent="0.4">
      <c r="A159" s="2" t="s">
        <v>291</v>
      </c>
      <c r="B159" s="2" t="s">
        <v>292</v>
      </c>
      <c r="C159" s="2"/>
      <c r="D159" s="3">
        <v>45747</v>
      </c>
      <c r="E159" s="3">
        <v>45747</v>
      </c>
      <c r="F159" s="2" t="s">
        <v>398</v>
      </c>
      <c r="G159" s="4">
        <v>5</v>
      </c>
      <c r="H159" s="2" t="s">
        <v>66</v>
      </c>
      <c r="I159" s="4">
        <v>37000</v>
      </c>
      <c r="J159" s="4">
        <v>185000</v>
      </c>
      <c r="K159" s="2" t="s">
        <v>427</v>
      </c>
      <c r="L159" s="2"/>
    </row>
    <row r="160" spans="1:12" x14ac:dyDescent="0.4">
      <c r="A160" s="2" t="s">
        <v>291</v>
      </c>
      <c r="B160" s="2" t="s">
        <v>292</v>
      </c>
      <c r="C160" s="2"/>
      <c r="D160" s="3">
        <v>45747</v>
      </c>
      <c r="E160" s="3">
        <v>45747</v>
      </c>
      <c r="F160" s="2" t="s">
        <v>399</v>
      </c>
      <c r="G160" s="4">
        <v>5</v>
      </c>
      <c r="H160" s="2" t="s">
        <v>66</v>
      </c>
      <c r="I160" s="4">
        <v>900</v>
      </c>
      <c r="J160" s="4">
        <v>4500</v>
      </c>
      <c r="K160" s="2" t="s">
        <v>427</v>
      </c>
      <c r="L160" s="2"/>
    </row>
    <row r="161" spans="1:12" x14ac:dyDescent="0.4">
      <c r="A161" s="2" t="s">
        <v>291</v>
      </c>
      <c r="B161" s="2" t="s">
        <v>292</v>
      </c>
      <c r="C161" s="2"/>
      <c r="D161" s="3">
        <v>45747</v>
      </c>
      <c r="E161" s="3">
        <v>45747</v>
      </c>
      <c r="F161" s="2" t="s">
        <v>400</v>
      </c>
      <c r="G161" s="4">
        <v>5</v>
      </c>
      <c r="H161" s="2" t="s">
        <v>66</v>
      </c>
      <c r="I161" s="4">
        <v>2500</v>
      </c>
      <c r="J161" s="4">
        <v>12500</v>
      </c>
      <c r="K161" s="2" t="s">
        <v>427</v>
      </c>
      <c r="L161" s="2"/>
    </row>
    <row r="162" spans="1:12" x14ac:dyDescent="0.4">
      <c r="A162" s="2" t="s">
        <v>291</v>
      </c>
      <c r="B162" s="2" t="s">
        <v>292</v>
      </c>
      <c r="C162" s="2"/>
      <c r="D162" s="3">
        <v>45775</v>
      </c>
      <c r="E162" s="3">
        <v>45775</v>
      </c>
      <c r="F162" s="2" t="s">
        <v>401</v>
      </c>
      <c r="G162" s="4">
        <v>2</v>
      </c>
      <c r="H162" s="2" t="s">
        <v>66</v>
      </c>
      <c r="I162" s="4">
        <v>22000</v>
      </c>
      <c r="J162" s="4">
        <v>44000</v>
      </c>
      <c r="K162" s="2" t="s">
        <v>427</v>
      </c>
      <c r="L162" s="2"/>
    </row>
    <row r="163" spans="1:12" x14ac:dyDescent="0.4">
      <c r="A163" s="2" t="s">
        <v>291</v>
      </c>
      <c r="B163" s="2" t="s">
        <v>292</v>
      </c>
      <c r="C163" s="2"/>
      <c r="D163" s="3">
        <v>45747</v>
      </c>
      <c r="E163" s="3">
        <v>45747</v>
      </c>
      <c r="F163" s="2" t="s">
        <v>402</v>
      </c>
      <c r="G163" s="4">
        <v>4</v>
      </c>
      <c r="H163" s="2" t="s">
        <v>66</v>
      </c>
      <c r="I163" s="4">
        <v>4500</v>
      </c>
      <c r="J163" s="4">
        <v>18000</v>
      </c>
      <c r="K163" s="2" t="s">
        <v>427</v>
      </c>
      <c r="L163" s="2"/>
    </row>
    <row r="164" spans="1:12" x14ac:dyDescent="0.4">
      <c r="A164" s="2" t="s">
        <v>291</v>
      </c>
      <c r="B164" s="2" t="s">
        <v>292</v>
      </c>
      <c r="C164" s="2"/>
      <c r="D164" s="3">
        <v>36526</v>
      </c>
      <c r="E164" s="3">
        <v>45747</v>
      </c>
      <c r="F164" s="2" t="s">
        <v>186</v>
      </c>
      <c r="G164" s="4">
        <v>1</v>
      </c>
      <c r="H164" s="2" t="s">
        <v>66</v>
      </c>
      <c r="I164" s="4">
        <v>120000</v>
      </c>
      <c r="J164" s="4">
        <v>120000</v>
      </c>
      <c r="K164" s="2" t="s">
        <v>427</v>
      </c>
      <c r="L164" s="2"/>
    </row>
    <row r="165" spans="1:12" x14ac:dyDescent="0.4">
      <c r="A165" s="2" t="s">
        <v>291</v>
      </c>
      <c r="B165" s="2" t="s">
        <v>292</v>
      </c>
      <c r="C165" s="2"/>
      <c r="D165" s="3">
        <v>36526</v>
      </c>
      <c r="E165" s="3">
        <v>45747</v>
      </c>
      <c r="F165" s="2" t="s">
        <v>293</v>
      </c>
      <c r="G165" s="4">
        <v>1</v>
      </c>
      <c r="H165" s="2" t="s">
        <v>66</v>
      </c>
      <c r="I165" s="4">
        <v>22000</v>
      </c>
      <c r="J165" s="4">
        <v>22000</v>
      </c>
      <c r="K165" s="2" t="s">
        <v>427</v>
      </c>
      <c r="L165" s="2"/>
    </row>
    <row r="166" spans="1:12" x14ac:dyDescent="0.4">
      <c r="A166" s="2" t="s">
        <v>291</v>
      </c>
      <c r="B166" s="2" t="s">
        <v>292</v>
      </c>
      <c r="C166" s="2"/>
      <c r="D166" s="3">
        <v>36526</v>
      </c>
      <c r="E166" s="3">
        <v>45748</v>
      </c>
      <c r="F166" s="2" t="s">
        <v>294</v>
      </c>
      <c r="G166" s="4">
        <v>1</v>
      </c>
      <c r="H166" s="2" t="s">
        <v>272</v>
      </c>
      <c r="I166" s="4">
        <v>77000</v>
      </c>
      <c r="J166" s="4">
        <v>77000</v>
      </c>
      <c r="K166" s="2" t="s">
        <v>427</v>
      </c>
      <c r="L166" s="2"/>
    </row>
    <row r="167" spans="1:12" x14ac:dyDescent="0.4">
      <c r="A167" s="2" t="s">
        <v>291</v>
      </c>
      <c r="B167" s="2" t="s">
        <v>292</v>
      </c>
      <c r="C167" s="2"/>
      <c r="D167" s="3">
        <v>36526</v>
      </c>
      <c r="E167" s="3">
        <v>45775</v>
      </c>
      <c r="F167" s="2" t="s">
        <v>199</v>
      </c>
      <c r="G167" s="4">
        <v>4</v>
      </c>
      <c r="H167" s="2" t="s">
        <v>66</v>
      </c>
      <c r="I167" s="4">
        <v>6000</v>
      </c>
      <c r="J167" s="4">
        <v>24000</v>
      </c>
      <c r="K167" s="2" t="s">
        <v>427</v>
      </c>
      <c r="L167" s="2"/>
    </row>
    <row r="168" spans="1:12" x14ac:dyDescent="0.4">
      <c r="A168" s="2" t="s">
        <v>291</v>
      </c>
      <c r="B168" s="2" t="s">
        <v>292</v>
      </c>
      <c r="C168" s="2"/>
      <c r="D168" s="3">
        <v>36526</v>
      </c>
      <c r="E168" s="3">
        <v>45775</v>
      </c>
      <c r="F168" s="2" t="s">
        <v>295</v>
      </c>
      <c r="G168" s="4">
        <v>1</v>
      </c>
      <c r="H168" s="2" t="s">
        <v>66</v>
      </c>
      <c r="I168" s="4">
        <v>6000</v>
      </c>
      <c r="J168" s="4">
        <v>6000</v>
      </c>
      <c r="K168" s="2" t="s">
        <v>427</v>
      </c>
      <c r="L168" s="2"/>
    </row>
    <row r="169" spans="1:12" x14ac:dyDescent="0.4">
      <c r="A169" s="2" t="s">
        <v>291</v>
      </c>
      <c r="B169" s="2" t="s">
        <v>292</v>
      </c>
      <c r="C169" s="2"/>
      <c r="D169" s="3">
        <v>36526</v>
      </c>
      <c r="E169" s="3">
        <v>45775</v>
      </c>
      <c r="F169" s="2" t="s">
        <v>200</v>
      </c>
      <c r="G169" s="4">
        <v>4</v>
      </c>
      <c r="H169" s="2" t="s">
        <v>66</v>
      </c>
      <c r="I169" s="4">
        <v>8000</v>
      </c>
      <c r="J169" s="4">
        <v>32000</v>
      </c>
      <c r="K169" s="2" t="s">
        <v>427</v>
      </c>
      <c r="L169" s="2"/>
    </row>
    <row r="170" spans="1:12" x14ac:dyDescent="0.4">
      <c r="A170" s="2" t="s">
        <v>291</v>
      </c>
      <c r="B170" s="2" t="s">
        <v>292</v>
      </c>
      <c r="C170" s="2"/>
      <c r="D170" s="3">
        <v>36526</v>
      </c>
      <c r="E170" s="3">
        <v>45775</v>
      </c>
      <c r="F170" s="2" t="s">
        <v>296</v>
      </c>
      <c r="G170" s="4">
        <v>1</v>
      </c>
      <c r="H170" s="2" t="s">
        <v>66</v>
      </c>
      <c r="I170" s="4">
        <v>8000</v>
      </c>
      <c r="J170" s="4">
        <v>8000</v>
      </c>
      <c r="K170" s="2" t="s">
        <v>427</v>
      </c>
      <c r="L170" s="2"/>
    </row>
    <row r="171" spans="1:12" x14ac:dyDescent="0.4">
      <c r="A171" s="2" t="s">
        <v>291</v>
      </c>
      <c r="B171" s="2" t="s">
        <v>292</v>
      </c>
      <c r="C171" s="2"/>
      <c r="D171" s="3">
        <v>36526</v>
      </c>
      <c r="E171" s="3">
        <v>45775</v>
      </c>
      <c r="F171" s="2" t="s">
        <v>297</v>
      </c>
      <c r="G171" s="4">
        <v>10</v>
      </c>
      <c r="H171" s="2" t="s">
        <v>66</v>
      </c>
      <c r="I171" s="4">
        <v>65000</v>
      </c>
      <c r="J171" s="4">
        <v>650000</v>
      </c>
      <c r="K171" s="2" t="s">
        <v>427</v>
      </c>
      <c r="L171" s="2"/>
    </row>
    <row r="172" spans="1:12" x14ac:dyDescent="0.4">
      <c r="A172" s="2" t="s">
        <v>291</v>
      </c>
      <c r="B172" s="2" t="s">
        <v>292</v>
      </c>
      <c r="C172" s="2"/>
      <c r="D172" s="3">
        <v>36526</v>
      </c>
      <c r="E172" s="3">
        <v>45775</v>
      </c>
      <c r="F172" s="2" t="s">
        <v>298</v>
      </c>
      <c r="G172" s="4">
        <v>1</v>
      </c>
      <c r="H172" s="2" t="s">
        <v>66</v>
      </c>
      <c r="I172" s="4">
        <v>28000</v>
      </c>
      <c r="J172" s="4">
        <v>28000</v>
      </c>
      <c r="K172" s="2" t="s">
        <v>427</v>
      </c>
      <c r="L172" s="2"/>
    </row>
    <row r="173" spans="1:12" x14ac:dyDescent="0.4">
      <c r="A173" s="2" t="s">
        <v>291</v>
      </c>
      <c r="B173" s="2" t="s">
        <v>292</v>
      </c>
      <c r="C173" s="2"/>
      <c r="D173" s="3">
        <v>36526</v>
      </c>
      <c r="E173" s="3">
        <v>45775</v>
      </c>
      <c r="F173" s="2" t="s">
        <v>299</v>
      </c>
      <c r="G173" s="4">
        <v>1</v>
      </c>
      <c r="H173" s="2" t="s">
        <v>66</v>
      </c>
      <c r="I173" s="4">
        <v>165000</v>
      </c>
      <c r="J173" s="4">
        <v>165000</v>
      </c>
      <c r="K173" s="2" t="s">
        <v>427</v>
      </c>
      <c r="L173" s="2"/>
    </row>
    <row r="174" spans="1:12" x14ac:dyDescent="0.4">
      <c r="A174" s="2" t="s">
        <v>291</v>
      </c>
      <c r="B174" s="2" t="s">
        <v>292</v>
      </c>
      <c r="C174" s="2"/>
      <c r="D174" s="3">
        <v>36526</v>
      </c>
      <c r="E174" s="3">
        <v>45775</v>
      </c>
      <c r="F174" s="2" t="s">
        <v>300</v>
      </c>
      <c r="G174" s="4">
        <v>2</v>
      </c>
      <c r="H174" s="2" t="s">
        <v>66</v>
      </c>
      <c r="I174" s="4">
        <v>5000</v>
      </c>
      <c r="J174" s="4">
        <v>10000</v>
      </c>
      <c r="K174" s="2" t="s">
        <v>427</v>
      </c>
      <c r="L174" s="2"/>
    </row>
    <row r="175" spans="1:12" x14ac:dyDescent="0.4">
      <c r="A175" s="2" t="s">
        <v>291</v>
      </c>
      <c r="B175" s="2" t="s">
        <v>292</v>
      </c>
      <c r="C175" s="2"/>
      <c r="D175" s="3">
        <v>45712</v>
      </c>
      <c r="E175" s="3">
        <v>45720</v>
      </c>
      <c r="F175" s="2" t="s">
        <v>198</v>
      </c>
      <c r="G175" s="4">
        <v>5</v>
      </c>
      <c r="H175" s="2" t="s">
        <v>66</v>
      </c>
      <c r="I175" s="4">
        <v>9600</v>
      </c>
      <c r="J175" s="4">
        <v>48000</v>
      </c>
      <c r="K175" s="2" t="s">
        <v>418</v>
      </c>
      <c r="L175" s="2" t="s">
        <v>112</v>
      </c>
    </row>
    <row r="176" spans="1:12" x14ac:dyDescent="0.4">
      <c r="A176" s="2" t="s">
        <v>291</v>
      </c>
      <c r="B176" s="2" t="s">
        <v>292</v>
      </c>
      <c r="C176" s="2"/>
      <c r="D176" s="3">
        <v>45712</v>
      </c>
      <c r="E176" s="3">
        <v>45720</v>
      </c>
      <c r="F176" s="2" t="s">
        <v>199</v>
      </c>
      <c r="G176" s="4">
        <v>2</v>
      </c>
      <c r="H176" s="2" t="s">
        <v>66</v>
      </c>
      <c r="I176" s="4">
        <v>4000</v>
      </c>
      <c r="J176" s="4">
        <v>8000</v>
      </c>
      <c r="K176" s="2" t="s">
        <v>418</v>
      </c>
      <c r="L176" s="2"/>
    </row>
    <row r="177" spans="1:12" x14ac:dyDescent="0.4">
      <c r="A177" s="2" t="s">
        <v>291</v>
      </c>
      <c r="B177" s="2" t="s">
        <v>292</v>
      </c>
      <c r="C177" s="2"/>
      <c r="D177" s="3">
        <v>45712</v>
      </c>
      <c r="E177" s="3">
        <v>45720</v>
      </c>
      <c r="F177" s="2" t="s">
        <v>200</v>
      </c>
      <c r="G177" s="4">
        <v>2</v>
      </c>
      <c r="H177" s="2" t="s">
        <v>66</v>
      </c>
      <c r="I177" s="4">
        <v>7500</v>
      </c>
      <c r="J177" s="4">
        <v>15000</v>
      </c>
      <c r="K177" s="2" t="s">
        <v>418</v>
      </c>
      <c r="L177" s="2"/>
    </row>
    <row r="178" spans="1:12" x14ac:dyDescent="0.4">
      <c r="A178" s="2" t="s">
        <v>291</v>
      </c>
      <c r="B178" s="2" t="s">
        <v>301</v>
      </c>
      <c r="C178" s="2"/>
      <c r="D178" s="3">
        <v>45715</v>
      </c>
      <c r="E178" s="3">
        <v>45715</v>
      </c>
      <c r="F178" s="2" t="s">
        <v>302</v>
      </c>
      <c r="G178" s="4"/>
      <c r="H178" s="2"/>
      <c r="I178" s="4"/>
      <c r="J178" s="4">
        <v>125000</v>
      </c>
      <c r="K178" s="2" t="s">
        <v>429</v>
      </c>
      <c r="L178" s="2"/>
    </row>
    <row r="179" spans="1:12" x14ac:dyDescent="0.4">
      <c r="A179" s="2" t="s">
        <v>303</v>
      </c>
      <c r="B179" s="2"/>
      <c r="C179" s="2"/>
      <c r="D179" s="3">
        <v>45747</v>
      </c>
      <c r="E179" s="3">
        <v>45747</v>
      </c>
      <c r="F179" s="2" t="s">
        <v>207</v>
      </c>
      <c r="G179" s="4"/>
      <c r="H179" s="2"/>
      <c r="I179" s="4"/>
      <c r="J179" s="4">
        <v>312200</v>
      </c>
      <c r="K179" s="2" t="s">
        <v>416</v>
      </c>
      <c r="L179" s="2"/>
    </row>
    <row r="180" spans="1:12" x14ac:dyDescent="0.4">
      <c r="A180" s="2" t="s">
        <v>303</v>
      </c>
      <c r="B180" s="2"/>
      <c r="C180" s="2"/>
      <c r="D180" s="3">
        <v>45767</v>
      </c>
      <c r="E180" s="3">
        <v>45767</v>
      </c>
      <c r="F180" s="2" t="s">
        <v>304</v>
      </c>
      <c r="G180" s="4"/>
      <c r="H180" s="2"/>
      <c r="I180" s="4"/>
      <c r="J180" s="4">
        <v>312200</v>
      </c>
      <c r="K180" s="2" t="s">
        <v>416</v>
      </c>
      <c r="L180" s="2"/>
    </row>
    <row r="181" spans="1:12" x14ac:dyDescent="0.4">
      <c r="A181" s="2" t="s">
        <v>303</v>
      </c>
      <c r="B181" s="2"/>
      <c r="C181" s="2"/>
      <c r="D181" s="3">
        <v>45771</v>
      </c>
      <c r="E181" s="3">
        <v>45771</v>
      </c>
      <c r="F181" s="2" t="s">
        <v>304</v>
      </c>
      <c r="G181" s="4"/>
      <c r="H181" s="2"/>
      <c r="I181" s="4"/>
      <c r="J181" s="4">
        <v>40000</v>
      </c>
      <c r="K181" s="2" t="s">
        <v>305</v>
      </c>
      <c r="L181" s="2" t="s">
        <v>306</v>
      </c>
    </row>
    <row r="182" spans="1:12" x14ac:dyDescent="0.4">
      <c r="A182" s="2" t="s">
        <v>303</v>
      </c>
      <c r="B182" s="2"/>
      <c r="C182" s="2"/>
      <c r="D182" s="3">
        <v>45771</v>
      </c>
      <c r="E182" s="3">
        <v>45771</v>
      </c>
      <c r="F182" s="2"/>
      <c r="G182" s="4"/>
      <c r="H182" s="2"/>
      <c r="I182" s="4"/>
      <c r="J182" s="4">
        <v>15380</v>
      </c>
      <c r="K182" s="2" t="s">
        <v>305</v>
      </c>
      <c r="L182" s="2" t="s">
        <v>307</v>
      </c>
    </row>
    <row r="183" spans="1:12" x14ac:dyDescent="0.4">
      <c r="A183" s="2" t="s">
        <v>303</v>
      </c>
      <c r="B183" s="2"/>
      <c r="C183" s="2"/>
      <c r="D183" s="3">
        <v>45771</v>
      </c>
      <c r="E183" s="3">
        <v>45771</v>
      </c>
      <c r="F183" s="2"/>
      <c r="G183" s="4"/>
      <c r="H183" s="2"/>
      <c r="I183" s="4"/>
      <c r="J183" s="4">
        <v>831</v>
      </c>
      <c r="K183" s="2" t="s">
        <v>305</v>
      </c>
      <c r="L183" s="2" t="s">
        <v>308</v>
      </c>
    </row>
    <row r="184" spans="1:12" x14ac:dyDescent="0.4">
      <c r="A184" s="2" t="s">
        <v>309</v>
      </c>
      <c r="B184" s="2"/>
      <c r="C184" s="2"/>
      <c r="D184" s="3">
        <v>45673</v>
      </c>
      <c r="E184" s="3">
        <v>45673</v>
      </c>
      <c r="F184" s="2" t="s">
        <v>215</v>
      </c>
      <c r="G184" s="4"/>
      <c r="H184" s="2"/>
      <c r="I184" s="4"/>
      <c r="J184" s="4">
        <v>56550</v>
      </c>
      <c r="K184" s="2" t="s">
        <v>310</v>
      </c>
      <c r="L184" s="2" t="s">
        <v>217</v>
      </c>
    </row>
    <row r="185" spans="1:12" x14ac:dyDescent="0.4">
      <c r="A185" s="2" t="s">
        <v>309</v>
      </c>
      <c r="B185" s="2"/>
      <c r="C185" s="2"/>
      <c r="D185" s="3">
        <v>45716</v>
      </c>
      <c r="E185" s="3">
        <v>45716</v>
      </c>
      <c r="F185" s="2" t="s">
        <v>218</v>
      </c>
      <c r="G185" s="4"/>
      <c r="H185" s="2"/>
      <c r="I185" s="4"/>
      <c r="J185" s="4">
        <v>559330</v>
      </c>
      <c r="K185" s="2" t="s">
        <v>310</v>
      </c>
      <c r="L185" s="2" t="s">
        <v>219</v>
      </c>
    </row>
    <row r="186" spans="1:12" x14ac:dyDescent="0.4">
      <c r="A186" s="2" t="s">
        <v>309</v>
      </c>
      <c r="B186" s="2"/>
      <c r="C186" s="2"/>
      <c r="D186" s="3">
        <v>45744</v>
      </c>
      <c r="E186" s="3">
        <v>45744</v>
      </c>
      <c r="F186" s="2" t="s">
        <v>311</v>
      </c>
      <c r="G186" s="4"/>
      <c r="H186" s="2"/>
      <c r="I186" s="4"/>
      <c r="J186" s="4">
        <v>547950</v>
      </c>
      <c r="K186" s="2" t="s">
        <v>310</v>
      </c>
      <c r="L186" s="2" t="s">
        <v>219</v>
      </c>
    </row>
    <row r="187" spans="1:12" x14ac:dyDescent="0.4">
      <c r="A187" s="2" t="s">
        <v>309</v>
      </c>
      <c r="B187" s="2"/>
      <c r="C187" s="2"/>
      <c r="D187" s="3">
        <v>45744</v>
      </c>
      <c r="E187" s="3">
        <v>45744</v>
      </c>
      <c r="F187" s="2"/>
      <c r="G187" s="4"/>
      <c r="H187" s="2"/>
      <c r="I187" s="4"/>
      <c r="J187" s="4">
        <v>-19800</v>
      </c>
      <c r="K187" s="2" t="s">
        <v>310</v>
      </c>
      <c r="L187" s="2" t="s">
        <v>278</v>
      </c>
    </row>
    <row r="188" spans="1:12" x14ac:dyDescent="0.4">
      <c r="A188" s="2" t="s">
        <v>309</v>
      </c>
      <c r="B188" s="2"/>
      <c r="C188" s="2"/>
      <c r="D188" s="3">
        <v>45777</v>
      </c>
      <c r="E188" s="3">
        <v>45777</v>
      </c>
      <c r="F188" s="2" t="s">
        <v>317</v>
      </c>
      <c r="G188" s="4"/>
      <c r="H188" s="2"/>
      <c r="I188" s="4"/>
      <c r="J188" s="4">
        <v>229260</v>
      </c>
      <c r="K188" s="2" t="s">
        <v>310</v>
      </c>
      <c r="L188" s="2" t="s">
        <v>219</v>
      </c>
    </row>
    <row r="189" spans="1:12" x14ac:dyDescent="0.4">
      <c r="A189" s="2" t="s">
        <v>309</v>
      </c>
      <c r="B189" s="2"/>
      <c r="C189" s="2"/>
      <c r="D189" s="3">
        <v>45777</v>
      </c>
      <c r="E189" s="3">
        <v>45777</v>
      </c>
      <c r="F189" s="2"/>
      <c r="G189" s="4"/>
      <c r="H189" s="2"/>
      <c r="I189" s="4"/>
      <c r="J189" s="4">
        <v>-29200</v>
      </c>
      <c r="K189" s="2" t="s">
        <v>310</v>
      </c>
      <c r="L189" s="2" t="s">
        <v>278</v>
      </c>
    </row>
    <row r="190" spans="1:12" x14ac:dyDescent="0.4">
      <c r="A190" s="2" t="s">
        <v>312</v>
      </c>
      <c r="B190" s="2" t="s">
        <v>313</v>
      </c>
      <c r="C190" s="2"/>
      <c r="D190" s="3">
        <v>45741</v>
      </c>
      <c r="E190" s="3">
        <v>45741</v>
      </c>
      <c r="F190" s="2" t="s">
        <v>314</v>
      </c>
      <c r="G190" s="4"/>
      <c r="H190" s="2"/>
      <c r="I190" s="4"/>
      <c r="J190" s="4">
        <v>4700000</v>
      </c>
      <c r="K190" s="2" t="s">
        <v>417</v>
      </c>
      <c r="L190" s="2"/>
    </row>
    <row r="191" spans="1:12" x14ac:dyDescent="0.4">
      <c r="A191" s="2" t="s">
        <v>312</v>
      </c>
      <c r="B191" s="2" t="s">
        <v>313</v>
      </c>
      <c r="C191" s="2"/>
      <c r="D191" s="3">
        <v>45772</v>
      </c>
      <c r="E191" s="3">
        <v>45772</v>
      </c>
      <c r="F191" s="2" t="s">
        <v>315</v>
      </c>
      <c r="G191" s="4"/>
      <c r="H191" s="2"/>
      <c r="I191" s="4"/>
      <c r="J191" s="4">
        <v>700000</v>
      </c>
      <c r="K191" s="2" t="s">
        <v>417</v>
      </c>
      <c r="L191" s="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b 1 4 2 5 8 2 f - 9 d b 9 - 4 a 4 c - a 3 e 5 - d 2 5 0 b c 0 c f 2 c f "   x m l n s = " h t t p : / / s c h e m a s . m i c r o s o f t . c o m / D a t a M a s h u p " > A A A A A P w F A A B Q S w M E F A A C A A g A d V r F W o c A 9 p K l A A A A 9 g A A A B I A H A B D b 2 5 m a W c v U G F j a 2 F n Z S 5 4 b W w g o h g A K K A U A A A A A A A A A A A A A A A A A A A A A A A A A A A A h Y 8 9 D o I w A I W v Q r r T H z B q S C m D o 5 I Y T Y x r U y o 0 Q G t o s d z N w S N 5 B T G K u j m + 7 3 3 D e / f r j W Z D 2 w Q X 2 V l l d A o I x C C Q W p h C 6 T I F v T u F S 5 A x u u W i 5 q U M R l n b Z L B F C i r n z g l C 3 n v o Y 2 i 6 E k U Y E 3 T M N 3 t R y Z a D j 6 z + y 6 H S 1 n E t J G D 0 8 B r D I k h m M S S L O c Q U T Z D m S n + F a N z 7 b H 8 g X f W N 6 z v J a h O u d x R N k a L 3 B / Y A U E s D B B Q A A g A I A H V a x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W s V a G 1 w i J v U C A A A 6 C Q A A E w A c A E Z v c m 1 1 b G F z L 1 N l Y 3 R p b 2 4 x L m 0 g o h g A K K A U A A A A A A A A A A A A A A A A A A A A A A A A A A A A l V V d S 9 t Q G L 4 v 9 D 8 c s p s W Q i F u 7 M Y 5 G G 6 D 3 e x C C 7 s o v Y j 2 i M U 0 G U m c S i i 4 E Y a i Q h 3 t L F v c K n N T h 0 K 0 T h y 4 / a C c k / + w k 2 T N O f k 4 d e t N 6 H n f c 9 7 n f Z 7 3 w 4 D z Z l N T w W z 0 l S a L h W L B W J R 1 2 A D 4 a N d / v 4 n e X O K 9 M 2 w 7 Y A o o 0 C w W A P n h j x 0 0 v C Y n T 1 b n o V K Z X t Z 1 q J o v N H 1 p T t O W S m W r 9 l x u w S n B 3 3 U k o d 6 u T W u q S R z q Y n T 9 j o C G 6 9 7 F L 9 R x A H Y G f r 8 n k L e q 8 p w C K 1 V d V o 0 F T W 9 N a 8 p y S 6 2 u v Y R G K Y o n W p a A t t f R l Y 2 + 9 g U R m M Q G T L h q t k V g C f h w l 2 d 5 u 8 2 x I N f B X 2 7 w / s 3 I 0 p B N a D Z b M L p 3 c e b 9 O G W s s r o W G v x 3 G + j 7 S T b O R h 9 9 3 k w 7 o 6 1 j 7 N g 5 p 5 6 7 T k 6 f q e b 9 e 5 U g z f D c u 9 7 A v Y O c 8 3 M X f e r j i 3 7 m o Z + 2 N x y w p + 1 y T L P f s 3 3 b R U e v A 6 a J m J T m W a g Q y W e 0 F a O U o 4 Y I o D y / C F T N B F W S X S X Q T 2 6 q R q k W 8 1 8 X A X n + x B v a Q h l o O m A s J I i 6 r C h 8 G B I H R w Y u H 0 e s d g Y H t d y K Y + I f c U j j g I y K K w s k t m S A 4 A P X O 7 8 E e O 8 S 7 5 P P V Z f U A u o c U z i P G o 2 o / n P Q T B A 0 A u p 2 k d s l t 9 F O d 4 S u u Z B Q 4 c H D M C o w F 6 E K m M Y B U D F g 6 M x Q l X S m v c Q 4 0 3 R S z n F 7 R c 6 p V H s 2 K V x 0 Q G r r 3 M Y f X O / a p W k + b S r K Y 2 0 l y J J H i W i l c 0 3 M g E T b M 1 C Y J g g u f r P x v g 3 I K 9 7 v m y A G I L 1 K Y c x A l Y y r i P B A / z z M w f B J x h r 9 k Y T M l K F / i L F 9 q + 5 S v v B c 4 K m 0 q f g M U U H R s a K H W o W q h S J R 7 a X 6 r f g m O P h 4 2 S S U G I e P q b M U v v 9 O J y a c S Q d t H e I t I u K g h w a n f s / J U 1 7 T G 1 B n p O c x I F q c u p N S e v N r M i h d Z u E k 9 g v d K X S N 0 N V B 1 w V d E I m V Q N d A s l v Y 2 h s 4 w Y 1 O L g s t 7 R V T / 1 z e R G t s 3 t z Q 2 X 6 S 8 o d A B q N o 8 T g b s + b u c u Z 6 L o 6 / 9 V m L i I 2 H W 7 l Y a K r 8 A J N / A F B L A Q I t A B Q A A g A I A H V a x V q H A P a S p Q A A A P Y A A A A S A A A A A A A A A A A A A A A A A A A A A A B D b 2 5 m a W c v U G F j a 2 F n Z S 5 4 b W x Q S w E C L Q A U A A I A C A B 1 W s V a D 8 r p q 6 Q A A A D p A A A A E w A A A A A A A A A A A A A A A A D x A A A A W 0 N v b n R l b n R f V H l w Z X N d L n h t b F B L A Q I t A B Q A A g A I A H V a x V o b X C I m 9 Q I A A D o J A A A T A A A A A A A A A A A A A A A A A O I B A A B G b 3 J t d W x h c y 9 T Z W N 0 a W 9 u M S 5 t U E s F B g A A A A A D A A M A w g A A A C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a A A A A A A A A X x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y V B N y U 5 M S V F R C U 5 N i U 4 O S V F Q i U 4 M i V C N C V F Q y U 5 N y V B R C V F Q y U 4 N C U 5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y N j E 0 M m J l L W M w N W I t N D F m Y S 1 i Y 2 Q z L T A 3 N z h l Y z B k Y 2 I x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P s p 5 H t l o n r g r T s l 6 3 s h J w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Y t M D V U M D I 6 M T k 6 N D I u O T c w O T I x O V o i I C 8 + P E V u d H J 5 I F R 5 c G U 9 I k Z p b G x F c n J v c k N v d W 5 0 I i B W Y W x 1 Z T 0 i b D A i I C 8 + P E V u d H J 5 I F R 5 c G U 9 I k Z p b G x D b 2 x 1 b W 5 U e X B l c y I g V m F s d W U 9 I n N C Z 0 F B Q n d B R 0 F B Q U R B d 0 F B I i A v P j x F b n R y e S B U e X B l P S J G a W x s R X J y b 3 J D b 2 R l I i B W Y W x 1 Z T 0 i c 1 V u a 2 5 v d 2 4 i I C 8 + P E V u d H J 5 I F R 5 c G U 9 I k Z p b G x D b 2 x 1 b W 5 O Y W 1 l c y I g V m F s d W U 9 I n N b J n F 1 b 3 Q 7 6 4 y A 6 7 a E 6 6 W Y J n F 1 b 3 Q 7 L C Z x d W 9 0 O + y k k e u 2 h O u l m C Z x d W 9 0 O y w m c X V v d D v s h o z r t o T r p Z g m c X V v d D s s J n F 1 b 3 Q 7 6 7 C c 7 K O 8 7 J 2 8 J n F 1 b 3 Q 7 L C Z x d W 9 0 O + y y r e q 1 r O y d v C Z x d W 9 0 O y w m c X V v d D v t k o j r q q k m c X V v d D s s J n F 1 b 3 Q 7 7 I i Y 6 5 + J J n F 1 b 3 Q 7 L C Z x d W 9 0 O + u L q O y c h C Z x d W 9 0 O y w m c X V v d D v r i 6 j q s I A m c X V v d D s s J n F 1 b 3 Q 7 6 r i I 7 J W h J n F 1 b 3 Q 7 L C Z x d W 9 0 O + q x s O u e m O y y m C Z x d W 9 0 O y w m c X V v d D v r u Y T q s 6 A m c X V v d D t d I i A v P j x F b n R y e S B U e X B l P S J G a W x s Q 2 9 1 b n Q i I F Z h b H V l P S J s M T k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p 5 H t l o n r g r T s l 6 3 s h J w v Q X V 0 b 1 J l b W 9 2 Z W R D b 2 x 1 b W 5 z M S 5 7 6 4 y A 6 7 a E 6 6 W Y L D B 9 J n F 1 b 3 Q 7 L C Z x d W 9 0 O 1 N l Y 3 R p b 2 4 x L + y n k e 2 W i e u C t O y X r e y E n C 9 B d X R v U m V t b 3 Z l Z E N v b H V t b n M x L n v s p J H r t o T r p Z g s M X 0 m c X V v d D s s J n F 1 b 3 Q 7 U 2 V j d G l v b j E v 7 K e R 7 Z a J 6 4 K 0 7 J e t 7 I S c L 0 F 1 d G 9 S Z W 1 v d m V k Q 2 9 s d W 1 u c z E u e + y G j O u 2 h O u l m C w y f S Z x d W 9 0 O y w m c X V v d D t T Z W N 0 a W 9 u M S / s p 5 H t l o n r g r T s l 6 3 s h J w v Q X V 0 b 1 J l b W 9 2 Z W R D b 2 x 1 b W 5 z M S 5 7 6 7 C c 7 K O 8 7 J 2 8 L D N 9 J n F 1 b 3 Q 7 L C Z x d W 9 0 O 1 N l Y 3 R p b 2 4 x L + y n k e 2 W i e u C t O y X r e y E n C 9 B d X R v U m V t b 3 Z l Z E N v b H V t b n M x L n v s s q 3 q t a z s n b w s N H 0 m c X V v d D s s J n F 1 b 3 Q 7 U 2 V j d G l v b j E v 7 K e R 7 Z a J 6 4 K 0 7 J e t 7 I S c L 0 F 1 d G 9 S Z W 1 v d m V k Q 2 9 s d W 1 u c z E u e + 2 S i O u q q S w 1 f S Z x d W 9 0 O y w m c X V v d D t T Z W N 0 a W 9 u M S / s p 5 H t l o n r g r T s l 6 3 s h J w v Q X V 0 b 1 J l b W 9 2 Z W R D b 2 x 1 b W 5 z M S 5 7 7 I i Y 6 5 + J L D Z 9 J n F 1 b 3 Q 7 L C Z x d W 9 0 O 1 N l Y 3 R p b 2 4 x L + y n k e 2 W i e u C t O y X r e y E n C 9 B d X R v U m V t b 3 Z l Z E N v b H V t b n M x L n v r i 6 j s n I Q s N 3 0 m c X V v d D s s J n F 1 b 3 Q 7 U 2 V j d G l v b j E v 7 K e R 7 Z a J 6 4 K 0 7 J e t 7 I S c L 0 F 1 d G 9 S Z W 1 v d m V k Q 2 9 s d W 1 u c z E u e + u L q O q w g C w 4 f S Z x d W 9 0 O y w m c X V v d D t T Z W N 0 a W 9 u M S / s p 5 H t l o n r g r T s l 6 3 s h J w v Q X V 0 b 1 J l b W 9 2 Z W R D b 2 x 1 b W 5 z M S 5 7 6 r i I 7 J W h L D l 9 J n F 1 b 3 Q 7 L C Z x d W 9 0 O 1 N l Y 3 R p b 2 4 x L + y n k e 2 W i e u C t O y X r e y E n C 9 B d X R v U m V t b 3 Z l Z E N v b H V t b n M x L n v q s b D r n p j s s p g s M T B 9 J n F 1 b 3 Q 7 L C Z x d W 9 0 O 1 N l Y 3 R p b 2 4 x L + y n k e 2 W i e u C t O y X r e y E n C 9 B d X R v U m V t b 3 Z l Z E N v b H V t b n M x L n v r u Y T q s 6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/ s p 5 H t l o n r g r T s l 6 3 s h J w v Q X V 0 b 1 J l b W 9 2 Z W R D b 2 x 1 b W 5 z M S 5 7 6 4 y A 6 7 a E 6 6 W Y L D B 9 J n F 1 b 3 Q 7 L C Z x d W 9 0 O 1 N l Y 3 R p b 2 4 x L + y n k e 2 W i e u C t O y X r e y E n C 9 B d X R v U m V t b 3 Z l Z E N v b H V t b n M x L n v s p J H r t o T r p Z g s M X 0 m c X V v d D s s J n F 1 b 3 Q 7 U 2 V j d G l v b j E v 7 K e R 7 Z a J 6 4 K 0 7 J e t 7 I S c L 0 F 1 d G 9 S Z W 1 v d m V k Q 2 9 s d W 1 u c z E u e + y G j O u 2 h O u l m C w y f S Z x d W 9 0 O y w m c X V v d D t T Z W N 0 a W 9 u M S / s p 5 H t l o n r g r T s l 6 3 s h J w v Q X V 0 b 1 J l b W 9 2 Z W R D b 2 x 1 b W 5 z M S 5 7 6 7 C c 7 K O 8 7 J 2 8 L D N 9 J n F 1 b 3 Q 7 L C Z x d W 9 0 O 1 N l Y 3 R p b 2 4 x L + y n k e 2 W i e u C t O y X r e y E n C 9 B d X R v U m V t b 3 Z l Z E N v b H V t b n M x L n v s s q 3 q t a z s n b w s N H 0 m c X V v d D s s J n F 1 b 3 Q 7 U 2 V j d G l v b j E v 7 K e R 7 Z a J 6 4 K 0 7 J e t 7 I S c L 0 F 1 d G 9 S Z W 1 v d m V k Q 2 9 s d W 1 u c z E u e + 2 S i O u q q S w 1 f S Z x d W 9 0 O y w m c X V v d D t T Z W N 0 a W 9 u M S / s p 5 H t l o n r g r T s l 6 3 s h J w v Q X V 0 b 1 J l b W 9 2 Z W R D b 2 x 1 b W 5 z M S 5 7 7 I i Y 6 5 + J L D Z 9 J n F 1 b 3 Q 7 L C Z x d W 9 0 O 1 N l Y 3 R p b 2 4 x L + y n k e 2 W i e u C t O y X r e y E n C 9 B d X R v U m V t b 3 Z l Z E N v b H V t b n M x L n v r i 6 j s n I Q s N 3 0 m c X V v d D s s J n F 1 b 3 Q 7 U 2 V j d G l v b j E v 7 K e R 7 Z a J 6 4 K 0 7 J e t 7 I S c L 0 F 1 d G 9 S Z W 1 v d m V k Q 2 9 s d W 1 u c z E u e + u L q O q w g C w 4 f S Z x d W 9 0 O y w m c X V v d D t T Z W N 0 a W 9 u M S / s p 5 H t l o n r g r T s l 6 3 s h J w v Q X V 0 b 1 J l b W 9 2 Z W R D b 2 x 1 b W 5 z M S 5 7 6 r i I 7 J W h L D l 9 J n F 1 b 3 Q 7 L C Z x d W 9 0 O 1 N l Y 3 R p b 2 4 x L + y n k e 2 W i e u C t O y X r e y E n C 9 B d X R v U m V t b 3 Z l Z E N v b H V t b n M x L n v q s b D r n p j s s p g s M T B 9 J n F 1 b 3 Q 7 L C Z x d W 9 0 O 1 N l Y 3 R p b 2 4 x L + y n k e 2 W i e u C t O y X r e y E n C 9 B d X R v U m V t b 3 Z l Z E N v b H V t b n M x L n v r u Y T q s 6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Q T c l O T E l R U Q l O T Y l O D k l R U I l O D I l Q j Q l R U M l O T c l Q U Q l R U M l O D Q l O U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k x J U V E J T k 2 J T g 5 J U V C J T g y J U I 0 J U V D J T k 3 J U F E J U V D J T g 0 J T l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5 M S V F R C U 5 N i U 4 O S V F Q i U 4 M i V C N C V F Q y U 5 N y V B R C V F Q y U 4 N C U 5 Q y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T E l R U Q l O T Y l O D k l R U I l O D I l Q j Q l R U M l O T c l Q U Q l R U M l O D Q l O U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5 M S V F R C U 5 N i U 4 O S V F Q i U 4 M i V C N C V F Q y U 5 N y V B R C V F Q y U 4 N C U 5 Q y 8 l R U Q l O T U l O D Q l R U Q l O D Q l Q j A l R U I l Q T c l O D E l R U I l O T A l O U M l M j A l R U Q l O T Y l O D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k x J U V E J T k 2 J T g 5 J U V C J T g y J U I 0 J U V D J T k 3 J U F E J U V D J T g 0 J T l D L y V F Q y V B M S V C M C V F Q S V C M S V C N C U y M C V F Q y U 5 N y V C N C V F Q y U 5 R C V C N C U y M C V F Q y V C N i U 5 N C V F Q S V C M C U 4 M C V F Q i U 5 M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5 M S V F R C U 5 N i U 4 O S V F Q i U 4 M i V C N C V F Q y U 5 N y V B R C V F Q y U 4 N C U 5 Q y 8 l R U M l O T U l O D Q l R U I l O U U l O T g l R U I l Q T E l O U M l M j A l R U M l Q j E l O D Q l R U M l O U E l Q j A l R U E l Q j g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T E l R U Q l O T Y l O D k l R U I l O D I l Q j Q l R U M l O T c l Q U Q l R U M l O D Q l O U M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k x J U V E J T k 2 J T g 5 J U V C J T g y J U I 0 J U V D J T k 3 J U F E J U V D J T g 0 J T l D L y V F Q y V B M S V C M C V F Q S V C M S V C N C U y M C V F Q y U 5 N y V C N C V F Q y U 5 R C V C N C U y M C V F Q y V C N i U 5 N C V F Q S V C M C U 4 M C V F Q i U 5 M C V B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T E l R U Q l O T Y l O D k l R U I l O D I l Q j Q l R U M l O T c l Q U Q l R U M l O D Q l O U M v J U V D J U E x J U I w J U V B J U I x J U I 0 J T I w J U V D J T k 3 J U I 0 J U V D J T l E J U I 0 J T I w J U V D J U I 2 J T k 0 J U V B J U I w J T g w J U V C J T k w J U E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5 M S V F R C U 5 N i U 4 O S V F Q i U 4 M i V C N C V F Q y U 5 N y V B R C V F Q y U 4 N C U 5 Q y 8 l R U I l O E I l Q T Q l R U M l O E I l O U M l M j A l R U M l Q T A l O T U l R U I l Q T A l Q U M l R U Q l O T U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T E l R U Q l O T Y l O D k l R U I l O D I l Q j Q l R U M l O T c l Q U Q l R U M l O D Q l O U M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k x J U V E J T k 2 J T g 5 J U V C J T g y J U I 0 J U V D J T k 3 J U F E J U V D J T g 0 J T l D L y V F Q y U 5 N S U 4 N C V F Q i U 5 R S U 5 O C V F Q i V B M S U 5 Q y U y M C V F Q y V C M S U 4 N C V F Q y U 5 Q S V C M C V F Q S V C O C V C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T E l R U Q l O T Y l O D k l R U I l O D I l Q j Q l R U M l O T c l Q U Q l R U M l O D Q l O U M v J U V E J T k 1 J T g 0 J U V E J T g 0 J U I w J U V C J U E 3 J T g x J U V C J T k w J T l D J T I w J U V E J T k 2 J T g 5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P p a i p E D m R Z n V M B l 4 O F m p A A A A A A I A A A A A A B B m A A A A A Q A A I A A A A P 2 U c q w + 0 9 K P / 6 r u V 3 n Q 5 / k N D 9 5 D Y 9 P / D / 4 0 p v 0 T o q q C A A A A A A 6 A A A A A A g A A I A A A A O b 2 3 o j R 8 k e O + l Y S p M P k g 2 I F v n E h W V X T V B j 0 C W t J z D 6 A U A A A A O L 1 J M C f k v g H m U F P r w 4 d K z F z 4 p 2 k u J b 1 8 / Q Q l u n P s d L m N 8 P v t G f l E L X 1 + C g m q X K t x p U 9 7 q T T e e R d i F Y E X 6 K + t 1 p G W A R t 4 Q k t 0 F 2 P s + 5 c p y b l Q A A A A G Z o d t 3 5 I k H N / M b h 0 K C L 5 S u N 9 D 0 G F T i 4 Q t 3 Z N w E F c r t h T 9 o S h n u i F t 2 I v V R L i H 4 O s F u 2 r I g U z A f O H k Y O y j f y e f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7560c6-9278-4366-b80d-2316b6b3c07a">
      <Terms xmlns="http://schemas.microsoft.com/office/infopath/2007/PartnerControls"/>
    </lcf76f155ced4ddcb4097134ff3c332f>
    <TaxCatchAll xmlns="15e3629c-7a25-46d6-9c9e-1f361c8eeae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9E58ECFED077246B246B81BD7EE90EB" ma:contentTypeVersion="15" ma:contentTypeDescription="새 문서를 만듭니다." ma:contentTypeScope="" ma:versionID="316beb225950e470e45d1c6943d89a77">
  <xsd:schema xmlns:xsd="http://www.w3.org/2001/XMLSchema" xmlns:xs="http://www.w3.org/2001/XMLSchema" xmlns:p="http://schemas.microsoft.com/office/2006/metadata/properties" xmlns:ns2="467560c6-9278-4366-b80d-2316b6b3c07a" xmlns:ns3="15e3629c-7a25-46d6-9c9e-1f361c8eeaee" targetNamespace="http://schemas.microsoft.com/office/2006/metadata/properties" ma:root="true" ma:fieldsID="1457b81e8569040b5cd2bb4864a916e0" ns2:_="" ns3:_="">
    <xsd:import namespace="467560c6-9278-4366-b80d-2316b6b3c07a"/>
    <xsd:import namespace="15e3629c-7a25-46d6-9c9e-1f361c8eea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560c6-9278-4366-b80d-2316b6b3c0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이미지 태그" ma:readOnly="false" ma:fieldId="{5cf76f15-5ced-4ddc-b409-7134ff3c332f}" ma:taxonomyMulti="true" ma:sspId="85f2c451-1138-4248-8b09-4a649aefb5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3629c-7a25-46d6-9c9e-1f361c8eeae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f96b50d-20d9-4c8d-8b89-5246da00c87c}" ma:internalName="TaxCatchAll" ma:showField="CatchAllData" ma:web="15e3629c-7a25-46d6-9c9e-1f361c8eea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30236F-F2AB-479C-B66D-7C77AEC07CD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889154C-9CC3-4DF5-85BA-34D5A18347C9}">
  <ds:schemaRefs>
    <ds:schemaRef ds:uri="http://schemas.microsoft.com/office/2006/metadata/properties"/>
    <ds:schemaRef ds:uri="http://schemas.microsoft.com/office/infopath/2007/PartnerControls"/>
    <ds:schemaRef ds:uri="467560c6-9278-4366-b80d-2316b6b3c07a"/>
    <ds:schemaRef ds:uri="15e3629c-7a25-46d6-9c9e-1f361c8eeaee"/>
  </ds:schemaRefs>
</ds:datastoreItem>
</file>

<file path=customXml/itemProps3.xml><?xml version="1.0" encoding="utf-8"?>
<ds:datastoreItem xmlns:ds="http://schemas.openxmlformats.org/officeDocument/2006/customXml" ds:itemID="{0350CB49-B9ED-464A-B99C-3FBF754692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560c6-9278-4366-b80d-2316b6b3c07a"/>
    <ds:schemaRef ds:uri="15e3629c-7a25-46d6-9c9e-1f361c8eea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02B5D6C-1ABB-449C-8611-DCA4ED932A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집행내역서(입력)</vt:lpstr>
      <vt:lpstr>집행내역서(DB)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박현호</dc:creator>
  <cp:keywords/>
  <dc:description/>
  <cp:lastModifiedBy>박현호</cp:lastModifiedBy>
  <cp:revision/>
  <dcterms:created xsi:type="dcterms:W3CDTF">2025-04-10T13:19:16Z</dcterms:created>
  <dcterms:modified xsi:type="dcterms:W3CDTF">2025-06-10T12:05:16Z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0x01010029E58ECFED077246B246B81BD7EE90EB</vt:lpwstr>
  </property>
  <property fmtid="{D5CDD505-2E9C-101B-9397-08002B2CF9AE}" pid="3" name="MediaServiceImageTags">
    <vt:lpwstr/>
  </property>
</Properties>
</file>