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greg2\Documents\FacturacionAutomatica\bd\"/>
    </mc:Choice>
  </mc:AlternateContent>
  <xr:revisionPtr revIDLastSave="0" documentId="13_ncr:1_{3B48CAD8-D3C4-413C-9D4D-C7C935349B18}" xr6:coauthVersionLast="47" xr6:coauthVersionMax="47" xr10:uidLastSave="{00000000-0000-0000-0000-000000000000}"/>
  <bookViews>
    <workbookView xWindow="34815" yWindow="2370" windowWidth="17280" windowHeight="8880" activeTab="5" xr2:uid="{00000000-000D-0000-FFFF-FFFF00000000}"/>
  </bookViews>
  <sheets>
    <sheet name="Resumen" sheetId="1" r:id="rId1"/>
    <sheet name="API1" sheetId="2" r:id="rId2"/>
    <sheet name="API2" sheetId="3" r:id="rId3"/>
    <sheet name="API3" sheetId="4" r:id="rId4"/>
    <sheet name="Rentals" sheetId="5" r:id="rId5"/>
    <sheet name="API3 Payin requests" sheetId="6" r:id="rId6"/>
    <sheet name="Rentals Payouts" sheetId="7" r:id="rId7"/>
    <sheet name="Payouts API3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HyiVISGSUkSoP6DzFH+yzskRQ2nTyuy3LOxnTsK/sIk="/>
    </ext>
  </extLst>
</workbook>
</file>

<file path=xl/calcChain.xml><?xml version="1.0" encoding="utf-8"?>
<calcChain xmlns="http://schemas.openxmlformats.org/spreadsheetml/2006/main">
  <c r="F5" i="7" l="1"/>
  <c r="F4" i="7"/>
  <c r="F3" i="7"/>
  <c r="F2" i="7"/>
  <c r="F79" i="5"/>
  <c r="E79" i="5"/>
  <c r="D79" i="5"/>
  <c r="C79" i="5"/>
  <c r="F78" i="5"/>
  <c r="E78" i="5"/>
  <c r="D78" i="5"/>
  <c r="C78" i="5"/>
  <c r="F77" i="5"/>
  <c r="E77" i="5"/>
  <c r="D77" i="5"/>
  <c r="C77" i="5"/>
  <c r="F76" i="5"/>
  <c r="E76" i="5"/>
  <c r="E82" i="5" s="1"/>
  <c r="D76" i="5"/>
  <c r="C76" i="5"/>
  <c r="H63" i="5"/>
  <c r="H62" i="5"/>
  <c r="H61" i="5"/>
  <c r="H60" i="5"/>
  <c r="H15" i="5"/>
  <c r="H14" i="5"/>
  <c r="H13" i="5"/>
  <c r="H12" i="5"/>
  <c r="D6" i="1"/>
  <c r="B6" i="1" s="1"/>
  <c r="C6" i="1" s="1"/>
  <c r="D5" i="1"/>
  <c r="B5" i="1"/>
  <c r="C5" i="1" s="1"/>
  <c r="C4" i="1"/>
  <c r="C8" i="1" s="1"/>
  <c r="B4" i="1"/>
  <c r="C3" i="1"/>
  <c r="D3" i="1" s="1"/>
  <c r="B3" i="1"/>
  <c r="B8" i="1" l="1"/>
  <c r="D4" i="1"/>
  <c r="D8" i="1" s="1"/>
</calcChain>
</file>

<file path=xl/sharedStrings.xml><?xml version="1.0" encoding="utf-8"?>
<sst xmlns="http://schemas.openxmlformats.org/spreadsheetml/2006/main" count="315" uniqueCount="85">
  <si>
    <t>Producto</t>
  </si>
  <si>
    <t>Comision</t>
  </si>
  <si>
    <t>Tax</t>
  </si>
  <si>
    <t>Comision + tax</t>
  </si>
  <si>
    <t>API 1</t>
  </si>
  <si>
    <t>API 2</t>
  </si>
  <si>
    <t>API 3</t>
  </si>
  <si>
    <t>Rentals</t>
  </si>
  <si>
    <t>TOTAL</t>
  </si>
  <si>
    <t>merchant</t>
  </si>
  <si>
    <t>payment_rail</t>
  </si>
  <si>
    <t>transactions</t>
  </si>
  <si>
    <t>amount_cents</t>
  </si>
  <si>
    <t>commission</t>
  </si>
  <si>
    <t>tax</t>
  </si>
  <si>
    <t>Valor abonado</t>
  </si>
  <si>
    <t>brazodetia</t>
  </si>
  <si>
    <t>nequi_token</t>
  </si>
  <si>
    <t>duppla</t>
  </si>
  <si>
    <t>pse</t>
  </si>
  <si>
    <t>insights</t>
  </si>
  <si>
    <t>koywe</t>
  </si>
  <si>
    <t>robinhouse</t>
  </si>
  <si>
    <t>sensebox</t>
  </si>
  <si>
    <t>bancolombia_token</t>
  </si>
  <si>
    <t>Merchant</t>
  </si>
  <si>
    <t>type</t>
  </si>
  <si>
    <t>iva</t>
  </si>
  <si>
    <t>glik</t>
  </si>
  <si>
    <t>bancolombiaInstant</t>
  </si>
  <si>
    <t>nequiInstant</t>
  </si>
  <si>
    <t>miguel</t>
  </si>
  <si>
    <t>merchantId</t>
  </si>
  <si>
    <t>targetMerchantAccountId</t>
  </si>
  <si>
    <t>fee</t>
  </si>
  <si>
    <t>Valor Abonado</t>
  </si>
  <si>
    <t>CardFee</t>
  </si>
  <si>
    <t>avanto</t>
  </si>
  <si>
    <t>agregador</t>
  </si>
  <si>
    <t>bancolombiaButton</t>
  </si>
  <si>
    <t>card</t>
  </si>
  <si>
    <t>centrito</t>
  </si>
  <si>
    <t>gateway</t>
  </si>
  <si>
    <t>nequiButton</t>
  </si>
  <si>
    <t>laFinanciera</t>
  </si>
  <si>
    <t>row</t>
  </si>
  <si>
    <t>saludtools</t>
  </si>
  <si>
    <t>underpass</t>
  </si>
  <si>
    <t>rentalsMerchantId</t>
  </si>
  <si>
    <t>paymentMethod</t>
  </si>
  <si>
    <t>bemsa</t>
  </si>
  <si>
    <t>bieninmobiliaria</t>
  </si>
  <si>
    <t>c21</t>
  </si>
  <si>
    <t>conaltura</t>
  </si>
  <si>
    <t>grupoellago</t>
  </si>
  <si>
    <t>habitamos</t>
  </si>
  <si>
    <t>indika</t>
  </si>
  <si>
    <t>inmobiliariasantafe</t>
  </si>
  <si>
    <t>londonogomez</t>
  </si>
  <si>
    <t>megapolis</t>
  </si>
  <si>
    <t>nuevohabitat</t>
  </si>
  <si>
    <t>portadainmobiliaria</t>
  </si>
  <si>
    <t>portadainversiones</t>
  </si>
  <si>
    <t>redditus</t>
  </si>
  <si>
    <t>rendara</t>
  </si>
  <si>
    <t>sfinversiones</t>
  </si>
  <si>
    <t>supropiedad</t>
  </si>
  <si>
    <t>umbral</t>
  </si>
  <si>
    <t>vivepropiedadraiz</t>
  </si>
  <si>
    <t>guama</t>
  </si>
  <si>
    <t>customerAccountType</t>
  </si>
  <si>
    <t>fixedFee</t>
  </si>
  <si>
    <t>feeNoIvs</t>
  </si>
  <si>
    <t>variableFee</t>
  </si>
  <si>
    <t>Valor Pagaddo</t>
  </si>
  <si>
    <t>checking</t>
  </si>
  <si>
    <t>savings</t>
  </si>
  <si>
    <t>sourceMerchantAccountId</t>
  </si>
  <si>
    <t>fee1</t>
  </si>
  <si>
    <t>fee2</t>
  </si>
  <si>
    <t>default</t>
  </si>
  <si>
    <t>centrito-internal</t>
  </si>
  <si>
    <t>lokl</t>
  </si>
  <si>
    <t>sumas</t>
  </si>
  <si>
    <t>bancolombia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</si>
</sst>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 applyAlignment="1">
      <alignment horizontal="center" vertical="top"/>
    </xf>
    <xf numFmtId="4" fontId="1" fillId="0" borderId="0" xfId="0" applyNumberFormat="1" applyFont="1"/>
    <xf numFmtId="43" fontId="2" fillId="0" borderId="1" xfId="1" applyFont="1" applyBorder="1" applyAlignment="1">
      <alignment horizontal="center" vertical="top"/>
    </xf>
    <xf numFmtId="43" fontId="1" fillId="0" borderId="0" xfId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D8"/>
  <sheetViews>
    <sheetView workbookViewId="0"/>
  </sheetViews>
  <sheetFormatPr defaultColWidth="14.44140625" defaultRowHeight="15" customHeight="1" x14ac:dyDescent="0.3"/>
  <cols>
    <col min="1" max="1" width="8.88671875" customWidth="1"/>
    <col min="2" max="4" width="14.44140625" customWidth="1"/>
  </cols>
  <sheetData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1" t="s">
        <v>4</v>
      </c>
      <c r="B3" s="2">
        <f>SUM('API1'!E2:E11)</f>
        <v>16079410</v>
      </c>
      <c r="C3" s="2">
        <f>SUM('API1'!F2:F11)</f>
        <v>3055087.9</v>
      </c>
      <c r="D3" s="2">
        <f t="shared" ref="D3:D4" si="0">C3+B3</f>
        <v>19134497.899999999</v>
      </c>
    </row>
    <row r="4" spans="1:4" x14ac:dyDescent="0.3">
      <c r="A4" s="1" t="s">
        <v>5</v>
      </c>
      <c r="B4" s="2">
        <f>SUM('API2'!E2:E4)</f>
        <v>31715.675999999999</v>
      </c>
      <c r="C4" s="2">
        <f>SUM('API2'!F2:F4)</f>
        <v>202999.61000000002</v>
      </c>
      <c r="D4" s="2">
        <f t="shared" si="0"/>
        <v>234715.28600000002</v>
      </c>
    </row>
    <row r="5" spans="1:4" x14ac:dyDescent="0.3">
      <c r="A5" s="1" t="s">
        <v>6</v>
      </c>
      <c r="B5" s="2">
        <f t="shared" ref="B5:B6" si="1">D5/1.19</f>
        <v>2640377.3109243698</v>
      </c>
      <c r="C5" s="2">
        <f t="shared" ref="C5:C6" si="2">B5*0.19</f>
        <v>501671.68907563027</v>
      </c>
      <c r="D5" s="2">
        <f>SUM('API3'!F2:F16,'API3 Payin requests'!E2:E5,'Payouts API3'!F2:F11)</f>
        <v>3142049</v>
      </c>
    </row>
    <row r="6" spans="1:4" x14ac:dyDescent="0.3">
      <c r="A6" s="1" t="s">
        <v>7</v>
      </c>
      <c r="B6" s="2">
        <f t="shared" si="1"/>
        <v>47048546.436974794</v>
      </c>
      <c r="C6" s="2">
        <f t="shared" si="2"/>
        <v>8939223.8230252117</v>
      </c>
      <c r="D6" s="2">
        <f>SUM(Rentals!E2:E71,Rentals!G2:G71,'Rentals Payouts'!E2:G5)</f>
        <v>55987770.260000005</v>
      </c>
    </row>
    <row r="8" spans="1:4" x14ac:dyDescent="0.3">
      <c r="A8" s="1" t="s">
        <v>8</v>
      </c>
      <c r="B8" s="2">
        <f t="shared" ref="B8:D8" si="3">SUM(B3:B6)</f>
        <v>65800049.423899166</v>
      </c>
      <c r="C8" s="2">
        <f t="shared" si="3"/>
        <v>12698983.022100842</v>
      </c>
      <c r="D8" s="2">
        <f t="shared" si="3"/>
        <v>78499032.44600001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4.44140625" defaultRowHeight="15" customHeight="1" x14ac:dyDescent="0.3"/>
  <cols>
    <col min="1" max="1" width="10.88671875" customWidth="1"/>
    <col min="2" max="2" width="18" customWidth="1"/>
    <col min="3" max="26" width="8.6640625" customWidth="1"/>
  </cols>
  <sheetData>
    <row r="1" spans="1:7" ht="14.4" x14ac:dyDescent="0.3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</row>
    <row r="2" spans="1:7" ht="14.4" x14ac:dyDescent="0.3">
      <c r="A2" s="1" t="s">
        <v>16</v>
      </c>
      <c r="B2" s="1" t="s">
        <v>17</v>
      </c>
      <c r="C2" s="1">
        <v>1</v>
      </c>
      <c r="D2" s="1">
        <v>51000</v>
      </c>
      <c r="E2" s="1">
        <v>510</v>
      </c>
      <c r="F2" s="1">
        <v>96.9</v>
      </c>
      <c r="G2" s="1">
        <v>50393.1</v>
      </c>
    </row>
    <row r="3" spans="1:7" ht="14.4" x14ac:dyDescent="0.3">
      <c r="A3" s="1" t="s">
        <v>18</v>
      </c>
      <c r="B3" s="1" t="s">
        <v>17</v>
      </c>
      <c r="C3" s="1">
        <v>1</v>
      </c>
      <c r="D3" s="1">
        <v>157700</v>
      </c>
      <c r="E3" s="1">
        <v>900</v>
      </c>
      <c r="F3" s="1">
        <v>171</v>
      </c>
      <c r="G3" s="1">
        <v>156629</v>
      </c>
    </row>
    <row r="4" spans="1:7" ht="14.4" x14ac:dyDescent="0.3">
      <c r="A4" s="1" t="s">
        <v>18</v>
      </c>
      <c r="B4" s="1" t="s">
        <v>19</v>
      </c>
      <c r="C4" s="1">
        <v>16</v>
      </c>
      <c r="D4" s="1">
        <v>49445354.039999999</v>
      </c>
      <c r="E4" s="1">
        <v>14400</v>
      </c>
      <c r="F4" s="1">
        <v>2736</v>
      </c>
      <c r="G4" s="1">
        <v>49428218.039999999</v>
      </c>
    </row>
    <row r="5" spans="1:7" ht="14.4" x14ac:dyDescent="0.3">
      <c r="A5" s="1" t="s">
        <v>20</v>
      </c>
      <c r="B5" s="1" t="s">
        <v>17</v>
      </c>
      <c r="C5" s="1">
        <v>12</v>
      </c>
      <c r="D5" s="1">
        <v>1891575</v>
      </c>
      <c r="E5" s="1">
        <v>10800</v>
      </c>
      <c r="F5" s="1">
        <v>2052</v>
      </c>
      <c r="G5" s="1">
        <v>1878723</v>
      </c>
    </row>
    <row r="6" spans="1:7" ht="14.4" x14ac:dyDescent="0.3">
      <c r="A6" s="1" t="s">
        <v>20</v>
      </c>
      <c r="B6" s="1" t="s">
        <v>19</v>
      </c>
      <c r="C6" s="1">
        <v>104</v>
      </c>
      <c r="D6" s="1">
        <v>115610090</v>
      </c>
      <c r="E6" s="1">
        <v>93600</v>
      </c>
      <c r="F6" s="1">
        <v>17784</v>
      </c>
      <c r="G6" s="1">
        <v>115498706</v>
      </c>
    </row>
    <row r="7" spans="1:7" ht="14.4" x14ac:dyDescent="0.3">
      <c r="A7" s="1" t="s">
        <v>21</v>
      </c>
      <c r="B7" s="1" t="s">
        <v>17</v>
      </c>
      <c r="C7" s="1">
        <v>5111</v>
      </c>
      <c r="D7" s="1">
        <v>1580312478</v>
      </c>
      <c r="E7" s="1">
        <v>4599900</v>
      </c>
      <c r="F7" s="1">
        <v>873981</v>
      </c>
      <c r="G7" s="1">
        <v>1574838597</v>
      </c>
    </row>
    <row r="8" spans="1:7" ht="14.4" x14ac:dyDescent="0.3">
      <c r="A8" s="1" t="s">
        <v>21</v>
      </c>
      <c r="B8" s="1" t="s">
        <v>19</v>
      </c>
      <c r="C8" s="1">
        <v>12364</v>
      </c>
      <c r="D8" s="1">
        <v>13645381852</v>
      </c>
      <c r="E8" s="1">
        <v>11127600</v>
      </c>
      <c r="F8" s="1">
        <v>2114244</v>
      </c>
      <c r="G8" s="1">
        <v>13632140008</v>
      </c>
    </row>
    <row r="9" spans="1:7" ht="14.4" x14ac:dyDescent="0.3">
      <c r="A9" s="1" t="s">
        <v>22</v>
      </c>
      <c r="B9" s="1" t="s">
        <v>19</v>
      </c>
      <c r="C9" s="1">
        <v>3</v>
      </c>
      <c r="D9" s="1">
        <v>4800000</v>
      </c>
      <c r="E9" s="1">
        <v>48000</v>
      </c>
      <c r="F9" s="1">
        <v>9120</v>
      </c>
      <c r="G9" s="1">
        <v>4742880</v>
      </c>
    </row>
    <row r="10" spans="1:7" ht="14.4" x14ac:dyDescent="0.3">
      <c r="A10" s="1" t="s">
        <v>23</v>
      </c>
      <c r="B10" s="1" t="s">
        <v>24</v>
      </c>
      <c r="C10" s="1">
        <v>80</v>
      </c>
      <c r="D10" s="1">
        <v>4472000</v>
      </c>
      <c r="E10" s="1">
        <v>88000</v>
      </c>
      <c r="F10" s="1">
        <v>16720</v>
      </c>
      <c r="G10" s="1">
        <v>4367280</v>
      </c>
    </row>
    <row r="11" spans="1:7" ht="14.4" x14ac:dyDescent="0.3">
      <c r="A11" s="1" t="s">
        <v>23</v>
      </c>
      <c r="B11" s="1" t="s">
        <v>17</v>
      </c>
      <c r="C11" s="1">
        <v>87</v>
      </c>
      <c r="D11" s="1">
        <v>4863300</v>
      </c>
      <c r="E11" s="1">
        <v>95700</v>
      </c>
      <c r="F11" s="1">
        <v>18183</v>
      </c>
      <c r="G11" s="1">
        <v>4749417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7" ht="14.4" x14ac:dyDescent="0.3">
      <c r="A1" s="3" t="s">
        <v>25</v>
      </c>
      <c r="B1" s="3" t="s">
        <v>26</v>
      </c>
      <c r="C1" s="3" t="s">
        <v>11</v>
      </c>
      <c r="D1" s="3" t="s">
        <v>12</v>
      </c>
      <c r="E1" s="3" t="s">
        <v>13</v>
      </c>
      <c r="F1" s="3" t="s">
        <v>27</v>
      </c>
      <c r="G1" s="3" t="s">
        <v>15</v>
      </c>
    </row>
    <row r="2" spans="1:7" ht="14.4" x14ac:dyDescent="0.3">
      <c r="A2" s="1" t="s">
        <v>28</v>
      </c>
      <c r="B2" s="1" t="s">
        <v>29</v>
      </c>
      <c r="C2" s="1">
        <v>11</v>
      </c>
      <c r="D2" s="1">
        <v>297414</v>
      </c>
      <c r="E2" s="1">
        <v>6139.6559999999999</v>
      </c>
      <c r="F2" s="1">
        <v>56508.66</v>
      </c>
      <c r="G2" s="1">
        <v>234765.68400000001</v>
      </c>
    </row>
    <row r="3" spans="1:7" ht="14.4" x14ac:dyDescent="0.3">
      <c r="A3" s="1" t="s">
        <v>28</v>
      </c>
      <c r="B3" s="1" t="s">
        <v>30</v>
      </c>
      <c r="C3" s="1">
        <v>30</v>
      </c>
      <c r="D3" s="1">
        <v>769005</v>
      </c>
      <c r="E3" s="1">
        <v>25576.02</v>
      </c>
      <c r="F3" s="1">
        <v>146110.95000000001</v>
      </c>
      <c r="G3" s="1">
        <v>597318.03</v>
      </c>
    </row>
    <row r="4" spans="1:7" ht="14.4" x14ac:dyDescent="0.3">
      <c r="A4" s="1" t="s">
        <v>31</v>
      </c>
      <c r="B4" s="1" t="s">
        <v>29</v>
      </c>
      <c r="C4" s="1">
        <v>1</v>
      </c>
      <c r="D4" s="1">
        <v>2000</v>
      </c>
      <c r="E4" s="1">
        <v>0</v>
      </c>
      <c r="F4" s="1">
        <v>380</v>
      </c>
      <c r="G4" s="1">
        <v>1620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topLeftCell="A2" workbookViewId="0">
      <selection activeCell="F1" sqref="F1:F1048576"/>
    </sheetView>
  </sheetViews>
  <sheetFormatPr defaultColWidth="14.44140625" defaultRowHeight="15" customHeight="1" x14ac:dyDescent="0.3"/>
  <cols>
    <col min="1" max="5" width="8.6640625" customWidth="1"/>
    <col min="6" max="6" width="11.109375" style="7" bestFit="1" customWidth="1"/>
    <col min="7" max="26" width="8.6640625" customWidth="1"/>
  </cols>
  <sheetData>
    <row r="1" spans="1:8" ht="14.4" x14ac:dyDescent="0.3">
      <c r="A1" s="3" t="s">
        <v>32</v>
      </c>
      <c r="B1" s="3" t="s">
        <v>33</v>
      </c>
      <c r="C1" s="3" t="s">
        <v>26</v>
      </c>
      <c r="D1" s="3" t="s">
        <v>11</v>
      </c>
      <c r="E1" s="3" t="s">
        <v>12</v>
      </c>
      <c r="F1" s="5" t="s">
        <v>34</v>
      </c>
      <c r="G1" s="3" t="s">
        <v>35</v>
      </c>
      <c r="H1" s="3" t="s">
        <v>36</v>
      </c>
    </row>
    <row r="2" spans="1:8" ht="14.4" x14ac:dyDescent="0.3">
      <c r="A2" s="1" t="s">
        <v>37</v>
      </c>
      <c r="B2" s="1" t="s">
        <v>38</v>
      </c>
      <c r="C2" s="1" t="s">
        <v>39</v>
      </c>
      <c r="D2" s="1">
        <v>2</v>
      </c>
      <c r="E2" s="1">
        <v>3100000</v>
      </c>
      <c r="F2" s="6">
        <v>2380</v>
      </c>
      <c r="G2" s="1">
        <v>3097620</v>
      </c>
    </row>
    <row r="3" spans="1:8" ht="14.4" x14ac:dyDescent="0.3">
      <c r="A3" s="1" t="s">
        <v>37</v>
      </c>
      <c r="B3" s="1" t="s">
        <v>38</v>
      </c>
      <c r="C3" s="1" t="s">
        <v>40</v>
      </c>
      <c r="D3" s="1">
        <v>2</v>
      </c>
      <c r="E3" s="1">
        <v>2410200</v>
      </c>
      <c r="F3" s="6">
        <v>70200</v>
      </c>
      <c r="G3" s="1">
        <v>2340000</v>
      </c>
      <c r="H3" s="1">
        <v>72306</v>
      </c>
    </row>
    <row r="4" spans="1:8" ht="14.4" x14ac:dyDescent="0.3">
      <c r="A4" s="1" t="s">
        <v>37</v>
      </c>
      <c r="B4" s="1" t="s">
        <v>38</v>
      </c>
      <c r="C4" s="1" t="s">
        <v>19</v>
      </c>
      <c r="D4" s="1">
        <v>2</v>
      </c>
      <c r="E4" s="1">
        <v>4133330</v>
      </c>
      <c r="F4" s="6">
        <v>2380</v>
      </c>
      <c r="G4" s="1">
        <v>4130950</v>
      </c>
    </row>
    <row r="5" spans="1:8" ht="14.4" x14ac:dyDescent="0.3">
      <c r="A5" s="1" t="s">
        <v>41</v>
      </c>
      <c r="B5" s="1" t="s">
        <v>42</v>
      </c>
      <c r="C5" s="1" t="s">
        <v>19</v>
      </c>
      <c r="D5" s="1">
        <v>244</v>
      </c>
      <c r="E5" s="1">
        <v>19083800</v>
      </c>
      <c r="F5" s="6">
        <v>261324</v>
      </c>
      <c r="G5" s="1">
        <v>18822476</v>
      </c>
    </row>
    <row r="6" spans="1:8" ht="14.4" x14ac:dyDescent="0.3">
      <c r="A6" s="1" t="s">
        <v>18</v>
      </c>
      <c r="B6" s="1" t="s">
        <v>18</v>
      </c>
      <c r="C6" s="1" t="s">
        <v>39</v>
      </c>
      <c r="D6" s="1">
        <v>6</v>
      </c>
      <c r="E6" s="1">
        <v>9341651</v>
      </c>
      <c r="F6" s="6">
        <v>7854</v>
      </c>
      <c r="G6" s="1">
        <v>9333797</v>
      </c>
    </row>
    <row r="7" spans="1:8" ht="14.4" x14ac:dyDescent="0.3">
      <c r="A7" s="1" t="s">
        <v>18</v>
      </c>
      <c r="B7" s="1" t="s">
        <v>18</v>
      </c>
      <c r="C7" s="1" t="s">
        <v>43</v>
      </c>
      <c r="D7" s="1">
        <v>3</v>
      </c>
      <c r="E7" s="1">
        <v>2937149</v>
      </c>
      <c r="F7" s="6">
        <v>3927</v>
      </c>
      <c r="G7" s="1">
        <v>2933222</v>
      </c>
    </row>
    <row r="8" spans="1:8" ht="14.4" x14ac:dyDescent="0.3">
      <c r="A8" s="1" t="s">
        <v>18</v>
      </c>
      <c r="B8" s="1" t="s">
        <v>18</v>
      </c>
      <c r="C8" s="1" t="s">
        <v>19</v>
      </c>
      <c r="D8" s="1">
        <v>21</v>
      </c>
      <c r="E8" s="1">
        <v>41261886</v>
      </c>
      <c r="F8" s="6">
        <v>27489</v>
      </c>
      <c r="G8" s="1">
        <v>41234397</v>
      </c>
    </row>
    <row r="9" spans="1:8" ht="14.4" x14ac:dyDescent="0.3">
      <c r="A9" s="1" t="s">
        <v>44</v>
      </c>
      <c r="B9" s="1" t="s">
        <v>42</v>
      </c>
      <c r="C9" s="1" t="s">
        <v>19</v>
      </c>
      <c r="D9" s="1">
        <v>34</v>
      </c>
      <c r="E9" s="1">
        <v>87918786</v>
      </c>
      <c r="F9" s="6">
        <v>60690</v>
      </c>
      <c r="G9" s="1">
        <v>87858096</v>
      </c>
    </row>
    <row r="10" spans="1:8" ht="14.4" x14ac:dyDescent="0.3">
      <c r="A10" s="1" t="s">
        <v>45</v>
      </c>
      <c r="B10" s="1" t="s">
        <v>38</v>
      </c>
      <c r="C10" s="1" t="s">
        <v>19</v>
      </c>
      <c r="D10" s="1">
        <v>27</v>
      </c>
      <c r="E10" s="1">
        <v>1919200000</v>
      </c>
      <c r="F10" s="6">
        <v>28917</v>
      </c>
      <c r="G10" s="1">
        <v>1919171083</v>
      </c>
    </row>
    <row r="11" spans="1:8" ht="14.4" x14ac:dyDescent="0.3">
      <c r="A11" s="1" t="s">
        <v>46</v>
      </c>
      <c r="B11" s="1" t="s">
        <v>38</v>
      </c>
      <c r="C11" s="1" t="s">
        <v>19</v>
      </c>
      <c r="D11" s="1">
        <v>33</v>
      </c>
      <c r="E11" s="1">
        <v>25800233</v>
      </c>
      <c r="F11" s="6">
        <v>307023</v>
      </c>
      <c r="G11" s="1">
        <v>25493210</v>
      </c>
    </row>
    <row r="12" spans="1:8" ht="14.4" x14ac:dyDescent="0.3">
      <c r="A12" s="1" t="s">
        <v>46</v>
      </c>
      <c r="B12" s="1" t="s">
        <v>42</v>
      </c>
      <c r="C12" s="1" t="s">
        <v>39</v>
      </c>
      <c r="D12" s="1">
        <v>9</v>
      </c>
      <c r="E12" s="1">
        <v>2640040</v>
      </c>
      <c r="F12" s="6">
        <v>31416</v>
      </c>
      <c r="G12" s="1">
        <v>2608624</v>
      </c>
    </row>
    <row r="13" spans="1:8" ht="14.4" x14ac:dyDescent="0.3">
      <c r="A13" s="1" t="s">
        <v>46</v>
      </c>
      <c r="B13" s="1" t="s">
        <v>42</v>
      </c>
      <c r="C13" s="1" t="s">
        <v>43</v>
      </c>
      <c r="D13" s="1">
        <v>6</v>
      </c>
      <c r="E13" s="1">
        <v>547460</v>
      </c>
      <c r="F13" s="6">
        <v>6516</v>
      </c>
      <c r="G13" s="1">
        <v>540944</v>
      </c>
    </row>
    <row r="14" spans="1:8" ht="14.4" x14ac:dyDescent="0.3">
      <c r="A14" s="1" t="s">
        <v>46</v>
      </c>
      <c r="B14" s="1" t="s">
        <v>42</v>
      </c>
      <c r="C14" s="1" t="s">
        <v>19</v>
      </c>
      <c r="D14" s="1">
        <v>62</v>
      </c>
      <c r="E14" s="1">
        <v>12453425</v>
      </c>
      <c r="F14" s="6">
        <v>148204</v>
      </c>
      <c r="G14" s="1">
        <v>12305221</v>
      </c>
    </row>
    <row r="15" spans="1:8" ht="14.4" x14ac:dyDescent="0.3">
      <c r="A15" s="1" t="s">
        <v>47</v>
      </c>
      <c r="B15" s="1" t="s">
        <v>38</v>
      </c>
      <c r="C15" s="1" t="s">
        <v>40</v>
      </c>
      <c r="D15" s="1">
        <v>4</v>
      </c>
      <c r="E15" s="1">
        <v>202800</v>
      </c>
      <c r="F15" s="6">
        <v>6469</v>
      </c>
      <c r="G15" s="1">
        <v>196331</v>
      </c>
      <c r="H15" s="1">
        <v>6084</v>
      </c>
    </row>
    <row r="16" spans="1:8" ht="14.4" x14ac:dyDescent="0.3">
      <c r="A16" s="1" t="s">
        <v>47</v>
      </c>
      <c r="B16" s="1" t="s">
        <v>38</v>
      </c>
      <c r="C16" s="1" t="s">
        <v>19</v>
      </c>
      <c r="D16" s="1">
        <v>15</v>
      </c>
      <c r="E16" s="1">
        <v>915200</v>
      </c>
      <c r="F16" s="6">
        <v>17850</v>
      </c>
      <c r="G16" s="1">
        <v>897350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defaultColWidth="14.44140625" defaultRowHeight="15" customHeight="1" x14ac:dyDescent="0.3"/>
  <cols>
    <col min="1" max="1" width="18" customWidth="1"/>
    <col min="2" max="2" width="17.88671875" customWidth="1"/>
    <col min="3" max="3" width="11.6640625" customWidth="1"/>
    <col min="4" max="4" width="13.5546875" customWidth="1"/>
    <col min="5" max="5" width="13.33203125" customWidth="1"/>
    <col min="6" max="6" width="14.109375" customWidth="1"/>
    <col min="7" max="7" width="12.33203125" customWidth="1"/>
    <col min="8" max="26" width="8.6640625" customWidth="1"/>
  </cols>
  <sheetData>
    <row r="1" spans="1:8" ht="14.4" x14ac:dyDescent="0.3">
      <c r="A1" s="3" t="s">
        <v>48</v>
      </c>
      <c r="B1" s="3" t="s">
        <v>49</v>
      </c>
      <c r="C1" s="3" t="s">
        <v>11</v>
      </c>
      <c r="D1" s="3" t="s">
        <v>12</v>
      </c>
      <c r="E1" s="3" t="s">
        <v>34</v>
      </c>
      <c r="F1" s="3" t="s">
        <v>35</v>
      </c>
      <c r="G1" s="3" t="s">
        <v>36</v>
      </c>
    </row>
    <row r="2" spans="1:8" ht="14.4" x14ac:dyDescent="0.3">
      <c r="A2" s="1" t="s">
        <v>50</v>
      </c>
      <c r="B2" s="1" t="s">
        <v>39</v>
      </c>
      <c r="C2" s="1">
        <v>384</v>
      </c>
      <c r="D2" s="1">
        <v>670986424</v>
      </c>
      <c r="E2" s="1">
        <v>563573</v>
      </c>
      <c r="F2" s="1">
        <v>670422851</v>
      </c>
    </row>
    <row r="3" spans="1:8" ht="14.4" x14ac:dyDescent="0.3">
      <c r="A3" s="1" t="s">
        <v>50</v>
      </c>
      <c r="B3" s="1" t="s">
        <v>40</v>
      </c>
      <c r="C3" s="1">
        <v>53</v>
      </c>
      <c r="D3" s="1">
        <v>148895437</v>
      </c>
      <c r="E3" s="1">
        <v>0</v>
      </c>
      <c r="F3" s="1">
        <v>148895437</v>
      </c>
      <c r="G3" s="1">
        <v>4466863.1099999994</v>
      </c>
    </row>
    <row r="4" spans="1:8" ht="14.4" x14ac:dyDescent="0.3">
      <c r="A4" s="1" t="s">
        <v>50</v>
      </c>
      <c r="B4" s="1" t="s">
        <v>43</v>
      </c>
      <c r="C4" s="1">
        <v>47</v>
      </c>
      <c r="D4" s="1">
        <v>63710907</v>
      </c>
      <c r="E4" s="1">
        <v>63941</v>
      </c>
      <c r="F4" s="1">
        <v>63646966</v>
      </c>
    </row>
    <row r="5" spans="1:8" ht="14.4" x14ac:dyDescent="0.3">
      <c r="A5" s="1" t="s">
        <v>50</v>
      </c>
      <c r="B5" s="1" t="s">
        <v>19</v>
      </c>
      <c r="C5" s="1">
        <v>1469</v>
      </c>
      <c r="D5" s="1">
        <v>4684395079</v>
      </c>
      <c r="E5" s="1">
        <v>2139793</v>
      </c>
      <c r="F5" s="1">
        <v>4682255286</v>
      </c>
    </row>
    <row r="6" spans="1:8" ht="14.4" x14ac:dyDescent="0.3">
      <c r="A6" s="1" t="s">
        <v>51</v>
      </c>
      <c r="B6" s="1" t="s">
        <v>39</v>
      </c>
      <c r="C6" s="1">
        <v>5</v>
      </c>
      <c r="D6" s="1">
        <v>8372006</v>
      </c>
      <c r="E6" s="1">
        <v>4760</v>
      </c>
      <c r="F6" s="1">
        <v>8367246</v>
      </c>
    </row>
    <row r="7" spans="1:8" ht="14.4" x14ac:dyDescent="0.3">
      <c r="A7" s="1" t="s">
        <v>51</v>
      </c>
      <c r="B7" s="1" t="s">
        <v>40</v>
      </c>
      <c r="C7" s="1">
        <v>3</v>
      </c>
      <c r="D7" s="1">
        <v>3763355</v>
      </c>
      <c r="E7" s="1">
        <v>0</v>
      </c>
      <c r="F7" s="1">
        <v>3763355</v>
      </c>
      <c r="G7" s="1">
        <v>112900.65</v>
      </c>
    </row>
    <row r="8" spans="1:8" ht="14.4" x14ac:dyDescent="0.3">
      <c r="A8" s="1" t="s">
        <v>51</v>
      </c>
      <c r="B8" s="1" t="s">
        <v>43</v>
      </c>
      <c r="C8" s="1">
        <v>1</v>
      </c>
      <c r="D8" s="1">
        <v>1108608</v>
      </c>
      <c r="E8" s="1">
        <v>952</v>
      </c>
      <c r="F8" s="1">
        <v>1107656</v>
      </c>
    </row>
    <row r="9" spans="1:8" ht="14.4" x14ac:dyDescent="0.3">
      <c r="A9" s="1" t="s">
        <v>51</v>
      </c>
      <c r="B9" s="1" t="s">
        <v>19</v>
      </c>
      <c r="C9" s="1">
        <v>51</v>
      </c>
      <c r="D9" s="1">
        <v>92644209</v>
      </c>
      <c r="E9" s="1">
        <v>48552</v>
      </c>
      <c r="F9" s="1">
        <v>92595657</v>
      </c>
    </row>
    <row r="10" spans="1:8" ht="14.4" x14ac:dyDescent="0.3">
      <c r="A10" s="1" t="s">
        <v>52</v>
      </c>
      <c r="B10" s="1" t="s">
        <v>39</v>
      </c>
      <c r="C10" s="1">
        <v>5</v>
      </c>
      <c r="D10" s="1">
        <v>5091800</v>
      </c>
      <c r="E10" s="1">
        <v>4760</v>
      </c>
      <c r="F10" s="1">
        <v>5087040</v>
      </c>
    </row>
    <row r="11" spans="1:8" ht="14.4" x14ac:dyDescent="0.3">
      <c r="A11" s="1" t="s">
        <v>52</v>
      </c>
      <c r="B11" s="1" t="s">
        <v>19</v>
      </c>
      <c r="C11" s="1">
        <v>40</v>
      </c>
      <c r="D11" s="1">
        <v>41299895</v>
      </c>
      <c r="E11" s="1">
        <v>38080</v>
      </c>
      <c r="F11" s="1">
        <v>41261815</v>
      </c>
    </row>
    <row r="12" spans="1:8" ht="14.4" x14ac:dyDescent="0.3">
      <c r="A12" s="1" t="s">
        <v>53</v>
      </c>
      <c r="B12" s="1" t="s">
        <v>39</v>
      </c>
      <c r="C12" s="1">
        <v>217</v>
      </c>
      <c r="D12" s="1">
        <v>413335325</v>
      </c>
      <c r="E12" s="1">
        <v>232407</v>
      </c>
      <c r="F12" s="1">
        <v>413102918</v>
      </c>
      <c r="H12" s="1">
        <f t="shared" ref="H12:H15" si="0">E12/1.19</f>
        <v>195300</v>
      </c>
    </row>
    <row r="13" spans="1:8" ht="14.4" x14ac:dyDescent="0.3">
      <c r="A13" s="1" t="s">
        <v>53</v>
      </c>
      <c r="B13" s="1" t="s">
        <v>40</v>
      </c>
      <c r="C13" s="1">
        <v>21</v>
      </c>
      <c r="D13" s="1">
        <v>52329953</v>
      </c>
      <c r="E13" s="1">
        <v>0</v>
      </c>
      <c r="F13" s="1">
        <v>52329953</v>
      </c>
      <c r="G13" s="1">
        <v>1569898.59</v>
      </c>
      <c r="H13" s="1">
        <f t="shared" si="0"/>
        <v>0</v>
      </c>
    </row>
    <row r="14" spans="1:8" ht="14.4" x14ac:dyDescent="0.3">
      <c r="A14" s="1" t="s">
        <v>53</v>
      </c>
      <c r="B14" s="1" t="s">
        <v>43</v>
      </c>
      <c r="C14" s="1">
        <v>20</v>
      </c>
      <c r="D14" s="1">
        <v>34569427</v>
      </c>
      <c r="E14" s="1">
        <v>21420</v>
      </c>
      <c r="F14" s="1">
        <v>34548007</v>
      </c>
      <c r="H14" s="1">
        <f t="shared" si="0"/>
        <v>18000</v>
      </c>
    </row>
    <row r="15" spans="1:8" ht="14.4" x14ac:dyDescent="0.3">
      <c r="A15" s="1" t="s">
        <v>53</v>
      </c>
      <c r="B15" s="1" t="s">
        <v>19</v>
      </c>
      <c r="C15" s="1">
        <v>508</v>
      </c>
      <c r="D15" s="1">
        <v>1185408437</v>
      </c>
      <c r="E15" s="1">
        <v>544068</v>
      </c>
      <c r="F15" s="1">
        <v>1184864369</v>
      </c>
      <c r="H15" s="1">
        <f t="shared" si="0"/>
        <v>457200</v>
      </c>
    </row>
    <row r="16" spans="1:8" ht="14.4" x14ac:dyDescent="0.3">
      <c r="A16" s="1" t="s">
        <v>54</v>
      </c>
      <c r="B16" s="1" t="s">
        <v>39</v>
      </c>
      <c r="C16" s="1">
        <v>35</v>
      </c>
      <c r="D16" s="1">
        <v>39989535</v>
      </c>
      <c r="E16" s="1">
        <v>33320</v>
      </c>
      <c r="F16" s="1">
        <v>39956215</v>
      </c>
    </row>
    <row r="17" spans="1:7" ht="14.4" x14ac:dyDescent="0.3">
      <c r="A17" s="1" t="s">
        <v>54</v>
      </c>
      <c r="B17" s="1" t="s">
        <v>40</v>
      </c>
      <c r="C17" s="1">
        <v>3</v>
      </c>
      <c r="D17" s="1">
        <v>5183160</v>
      </c>
      <c r="E17" s="1">
        <v>0</v>
      </c>
      <c r="F17" s="1">
        <v>5183160</v>
      </c>
      <c r="G17" s="1">
        <v>155494.79999999999</v>
      </c>
    </row>
    <row r="18" spans="1:7" ht="14.4" x14ac:dyDescent="0.3">
      <c r="A18" s="1" t="s">
        <v>54</v>
      </c>
      <c r="B18" s="1" t="s">
        <v>43</v>
      </c>
      <c r="C18" s="1">
        <v>8</v>
      </c>
      <c r="D18" s="1">
        <v>6668711</v>
      </c>
      <c r="E18" s="1">
        <v>7616</v>
      </c>
      <c r="F18" s="1">
        <v>6661095</v>
      </c>
    </row>
    <row r="19" spans="1:7" ht="14.4" x14ac:dyDescent="0.3">
      <c r="A19" s="1" t="s">
        <v>54</v>
      </c>
      <c r="B19" s="1" t="s">
        <v>19</v>
      </c>
      <c r="C19" s="1">
        <v>103</v>
      </c>
      <c r="D19" s="1">
        <v>129956585</v>
      </c>
      <c r="E19" s="1">
        <v>98056</v>
      </c>
      <c r="F19" s="1">
        <v>129858529</v>
      </c>
    </row>
    <row r="20" spans="1:7" ht="14.4" x14ac:dyDescent="0.3">
      <c r="A20" s="1" t="s">
        <v>55</v>
      </c>
      <c r="B20" s="1" t="s">
        <v>39</v>
      </c>
      <c r="C20" s="1">
        <v>249</v>
      </c>
      <c r="D20" s="1">
        <v>389956739</v>
      </c>
      <c r="E20" s="1">
        <v>266679</v>
      </c>
      <c r="F20" s="1">
        <v>389690060</v>
      </c>
    </row>
    <row r="21" spans="1:7" ht="15.75" customHeight="1" x14ac:dyDescent="0.3">
      <c r="A21" s="1" t="s">
        <v>55</v>
      </c>
      <c r="B21" s="1" t="s">
        <v>40</v>
      </c>
      <c r="C21" s="1">
        <v>26</v>
      </c>
      <c r="D21" s="1">
        <v>54052470</v>
      </c>
      <c r="E21" s="1">
        <v>0</v>
      </c>
      <c r="F21" s="1">
        <v>54052470</v>
      </c>
      <c r="G21" s="1">
        <v>1621574.1</v>
      </c>
    </row>
    <row r="22" spans="1:7" ht="15.75" customHeight="1" x14ac:dyDescent="0.3">
      <c r="A22" s="1" t="s">
        <v>55</v>
      </c>
      <c r="B22" s="1" t="s">
        <v>43</v>
      </c>
      <c r="C22" s="1">
        <v>13</v>
      </c>
      <c r="D22" s="1">
        <v>20679032</v>
      </c>
      <c r="E22" s="1">
        <v>13923</v>
      </c>
      <c r="F22" s="1">
        <v>20665109</v>
      </c>
    </row>
    <row r="23" spans="1:7" ht="15.75" customHeight="1" x14ac:dyDescent="0.3">
      <c r="A23" s="1" t="s">
        <v>55</v>
      </c>
      <c r="B23" s="1" t="s">
        <v>19</v>
      </c>
      <c r="C23" s="1">
        <v>834</v>
      </c>
      <c r="D23" s="1">
        <v>1815414614</v>
      </c>
      <c r="E23" s="1">
        <v>888930</v>
      </c>
      <c r="F23" s="1">
        <v>1814525684</v>
      </c>
    </row>
    <row r="24" spans="1:7" ht="15.75" customHeight="1" x14ac:dyDescent="0.3">
      <c r="A24" s="1" t="s">
        <v>56</v>
      </c>
      <c r="B24" s="1" t="s">
        <v>39</v>
      </c>
      <c r="C24" s="1">
        <v>117</v>
      </c>
      <c r="D24" s="1">
        <v>206226386</v>
      </c>
      <c r="E24" s="1">
        <v>139230</v>
      </c>
      <c r="F24" s="1">
        <v>206087156</v>
      </c>
    </row>
    <row r="25" spans="1:7" ht="15.75" customHeight="1" x14ac:dyDescent="0.3">
      <c r="A25" s="1" t="s">
        <v>56</v>
      </c>
      <c r="B25" s="1" t="s">
        <v>40</v>
      </c>
      <c r="C25" s="1">
        <v>14</v>
      </c>
      <c r="D25" s="1">
        <v>38498495</v>
      </c>
      <c r="E25" s="1">
        <v>0</v>
      </c>
      <c r="F25" s="1">
        <v>38498495</v>
      </c>
      <c r="G25" s="1">
        <v>1154954.8500000001</v>
      </c>
    </row>
    <row r="26" spans="1:7" ht="15.75" customHeight="1" x14ac:dyDescent="0.3">
      <c r="A26" s="1" t="s">
        <v>56</v>
      </c>
      <c r="B26" s="1" t="s">
        <v>43</v>
      </c>
      <c r="C26" s="1">
        <v>12</v>
      </c>
      <c r="D26" s="1">
        <v>21379976</v>
      </c>
      <c r="E26" s="1">
        <v>14280</v>
      </c>
      <c r="F26" s="1">
        <v>21365696</v>
      </c>
    </row>
    <row r="27" spans="1:7" ht="15.75" customHeight="1" x14ac:dyDescent="0.3">
      <c r="A27" s="1" t="s">
        <v>56</v>
      </c>
      <c r="B27" s="1" t="s">
        <v>19</v>
      </c>
      <c r="C27" s="1">
        <v>286</v>
      </c>
      <c r="D27" s="1">
        <v>690122102</v>
      </c>
      <c r="E27" s="1">
        <v>340340</v>
      </c>
      <c r="F27" s="1">
        <v>689781762</v>
      </c>
    </row>
    <row r="28" spans="1:7" ht="15.75" customHeight="1" x14ac:dyDescent="0.3">
      <c r="A28" s="1" t="s">
        <v>57</v>
      </c>
      <c r="B28" s="1" t="s">
        <v>39</v>
      </c>
      <c r="C28" s="1">
        <v>34</v>
      </c>
      <c r="D28" s="1">
        <v>55226950</v>
      </c>
      <c r="E28" s="1">
        <v>36414</v>
      </c>
      <c r="F28" s="1">
        <v>55190536</v>
      </c>
    </row>
    <row r="29" spans="1:7" ht="15.75" customHeight="1" x14ac:dyDescent="0.3">
      <c r="A29" s="1" t="s">
        <v>57</v>
      </c>
      <c r="B29" s="1" t="s">
        <v>40</v>
      </c>
      <c r="C29" s="1">
        <v>3</v>
      </c>
      <c r="D29" s="1">
        <v>5643823</v>
      </c>
      <c r="E29" s="1">
        <v>0</v>
      </c>
      <c r="F29" s="1">
        <v>5643823</v>
      </c>
      <c r="G29" s="1">
        <v>169314.69</v>
      </c>
    </row>
    <row r="30" spans="1:7" ht="15.75" customHeight="1" x14ac:dyDescent="0.3">
      <c r="A30" s="1" t="s">
        <v>57</v>
      </c>
      <c r="B30" s="1" t="s">
        <v>43</v>
      </c>
      <c r="C30" s="1">
        <v>10</v>
      </c>
      <c r="D30" s="1">
        <v>12398536</v>
      </c>
      <c r="E30" s="1">
        <v>10710</v>
      </c>
      <c r="F30" s="1">
        <v>12387826</v>
      </c>
    </row>
    <row r="31" spans="1:7" ht="15.75" customHeight="1" x14ac:dyDescent="0.3">
      <c r="A31" s="1" t="s">
        <v>57</v>
      </c>
      <c r="B31" s="1" t="s">
        <v>19</v>
      </c>
      <c r="C31" s="1">
        <v>249</v>
      </c>
      <c r="D31" s="1">
        <v>636460276</v>
      </c>
      <c r="E31" s="1">
        <v>266679</v>
      </c>
      <c r="F31" s="1">
        <v>636193597</v>
      </c>
    </row>
    <row r="32" spans="1:7" ht="15.75" customHeight="1" x14ac:dyDescent="0.3">
      <c r="A32" s="1" t="s">
        <v>58</v>
      </c>
      <c r="B32" s="1" t="s">
        <v>39</v>
      </c>
      <c r="C32" s="1">
        <v>85</v>
      </c>
      <c r="D32" s="1">
        <v>204633959</v>
      </c>
      <c r="E32" s="1">
        <v>91035</v>
      </c>
      <c r="F32" s="1">
        <v>204542924</v>
      </c>
    </row>
    <row r="33" spans="1:7" ht="15.75" customHeight="1" x14ac:dyDescent="0.3">
      <c r="A33" s="1" t="s">
        <v>58</v>
      </c>
      <c r="B33" s="1" t="s">
        <v>40</v>
      </c>
      <c r="C33" s="1">
        <v>23</v>
      </c>
      <c r="D33" s="1">
        <v>105104946</v>
      </c>
      <c r="E33" s="1">
        <v>0</v>
      </c>
      <c r="F33" s="1">
        <v>105104946</v>
      </c>
      <c r="G33" s="1">
        <v>3153148.38</v>
      </c>
    </row>
    <row r="34" spans="1:7" ht="15.75" customHeight="1" x14ac:dyDescent="0.3">
      <c r="A34" s="1" t="s">
        <v>58</v>
      </c>
      <c r="B34" s="1" t="s">
        <v>43</v>
      </c>
      <c r="C34" s="1">
        <v>1</v>
      </c>
      <c r="D34" s="1">
        <v>2506380</v>
      </c>
      <c r="E34" s="1">
        <v>1071</v>
      </c>
      <c r="F34" s="1">
        <v>2505309</v>
      </c>
    </row>
    <row r="35" spans="1:7" ht="15.75" customHeight="1" x14ac:dyDescent="0.3">
      <c r="A35" s="1" t="s">
        <v>58</v>
      </c>
      <c r="B35" s="1" t="s">
        <v>19</v>
      </c>
      <c r="C35" s="1">
        <v>677</v>
      </c>
      <c r="D35" s="1">
        <v>5638822846</v>
      </c>
      <c r="E35" s="1">
        <v>725067</v>
      </c>
      <c r="F35" s="1">
        <v>5638097779</v>
      </c>
    </row>
    <row r="36" spans="1:7" ht="15.75" customHeight="1" x14ac:dyDescent="0.3">
      <c r="A36" s="1" t="s">
        <v>59</v>
      </c>
      <c r="B36" s="1" t="s">
        <v>39</v>
      </c>
      <c r="C36" s="1">
        <v>36</v>
      </c>
      <c r="D36" s="1">
        <v>66760297</v>
      </c>
      <c r="E36" s="1">
        <v>38556</v>
      </c>
      <c r="F36" s="1">
        <v>66721741</v>
      </c>
    </row>
    <row r="37" spans="1:7" ht="15.75" customHeight="1" x14ac:dyDescent="0.3">
      <c r="A37" s="1" t="s">
        <v>59</v>
      </c>
      <c r="B37" s="1" t="s">
        <v>40</v>
      </c>
      <c r="C37" s="1">
        <v>3</v>
      </c>
      <c r="D37" s="1">
        <v>5279334</v>
      </c>
      <c r="E37" s="1">
        <v>0</v>
      </c>
      <c r="F37" s="1">
        <v>5279334</v>
      </c>
      <c r="G37" s="1">
        <v>158380.01999999999</v>
      </c>
    </row>
    <row r="38" spans="1:7" ht="15.75" customHeight="1" x14ac:dyDescent="0.3">
      <c r="A38" s="1" t="s">
        <v>59</v>
      </c>
      <c r="B38" s="1" t="s">
        <v>43</v>
      </c>
      <c r="C38" s="1">
        <v>6</v>
      </c>
      <c r="D38" s="1">
        <v>6082555</v>
      </c>
      <c r="E38" s="1">
        <v>6426</v>
      </c>
      <c r="F38" s="1">
        <v>6076129</v>
      </c>
    </row>
    <row r="39" spans="1:7" ht="15.75" customHeight="1" x14ac:dyDescent="0.3">
      <c r="A39" s="1" t="s">
        <v>59</v>
      </c>
      <c r="B39" s="1" t="s">
        <v>19</v>
      </c>
      <c r="C39" s="1">
        <v>122</v>
      </c>
      <c r="D39" s="1">
        <v>261401257</v>
      </c>
      <c r="E39" s="1">
        <v>129591</v>
      </c>
      <c r="F39" s="1">
        <v>261271666</v>
      </c>
    </row>
    <row r="40" spans="1:7" ht="15.75" customHeight="1" x14ac:dyDescent="0.3">
      <c r="A40" s="1" t="s">
        <v>60</v>
      </c>
      <c r="B40" s="1" t="s">
        <v>39</v>
      </c>
      <c r="C40" s="1">
        <v>31</v>
      </c>
      <c r="D40" s="1">
        <v>54445365</v>
      </c>
      <c r="E40" s="1">
        <v>33201</v>
      </c>
      <c r="F40" s="1">
        <v>54412164</v>
      </c>
    </row>
    <row r="41" spans="1:7" ht="15.75" customHeight="1" x14ac:dyDescent="0.3">
      <c r="A41" s="1" t="s">
        <v>60</v>
      </c>
      <c r="B41" s="1" t="s">
        <v>40</v>
      </c>
      <c r="C41" s="1">
        <v>1</v>
      </c>
      <c r="D41" s="1">
        <v>1698642</v>
      </c>
      <c r="E41" s="1">
        <v>0</v>
      </c>
      <c r="F41" s="1">
        <v>1698642</v>
      </c>
      <c r="G41" s="1">
        <v>50959.259999999987</v>
      </c>
    </row>
    <row r="42" spans="1:7" ht="15.75" customHeight="1" x14ac:dyDescent="0.3">
      <c r="A42" s="1" t="s">
        <v>60</v>
      </c>
      <c r="B42" s="1" t="s">
        <v>43</v>
      </c>
      <c r="C42" s="1">
        <v>3</v>
      </c>
      <c r="D42" s="1">
        <v>4611181</v>
      </c>
      <c r="E42" s="1">
        <v>3213</v>
      </c>
      <c r="F42" s="1">
        <v>4607968</v>
      </c>
    </row>
    <row r="43" spans="1:7" ht="15.75" customHeight="1" x14ac:dyDescent="0.3">
      <c r="A43" s="1" t="s">
        <v>60</v>
      </c>
      <c r="B43" s="1" t="s">
        <v>19</v>
      </c>
      <c r="C43" s="1">
        <v>98</v>
      </c>
      <c r="D43" s="1">
        <v>193493891</v>
      </c>
      <c r="E43" s="1">
        <v>104958</v>
      </c>
      <c r="F43" s="1">
        <v>193388933</v>
      </c>
    </row>
    <row r="44" spans="1:7" ht="15.75" customHeight="1" x14ac:dyDescent="0.3">
      <c r="A44" s="1" t="s">
        <v>61</v>
      </c>
      <c r="B44" s="1" t="s">
        <v>39</v>
      </c>
      <c r="C44" s="1">
        <v>1405</v>
      </c>
      <c r="D44" s="1">
        <v>2560672595</v>
      </c>
      <c r="E44" s="1">
        <v>1035047</v>
      </c>
      <c r="F44" s="1">
        <v>2559637548</v>
      </c>
    </row>
    <row r="45" spans="1:7" ht="15.75" customHeight="1" x14ac:dyDescent="0.3">
      <c r="A45" s="1" t="s">
        <v>61</v>
      </c>
      <c r="B45" s="1" t="s">
        <v>40</v>
      </c>
      <c r="C45" s="1">
        <v>190</v>
      </c>
      <c r="D45" s="1">
        <v>442812693</v>
      </c>
      <c r="E45" s="1">
        <v>0</v>
      </c>
      <c r="F45" s="1">
        <v>442812693</v>
      </c>
      <c r="G45" s="1">
        <v>13284380.789999999</v>
      </c>
    </row>
    <row r="46" spans="1:7" ht="15.75" customHeight="1" x14ac:dyDescent="0.3">
      <c r="A46" s="1" t="s">
        <v>61</v>
      </c>
      <c r="B46" s="1" t="s">
        <v>43</v>
      </c>
      <c r="C46" s="1">
        <v>97</v>
      </c>
      <c r="D46" s="1">
        <v>147710394</v>
      </c>
      <c r="E46" s="1">
        <v>67251</v>
      </c>
      <c r="F46" s="1">
        <v>147643143</v>
      </c>
    </row>
    <row r="47" spans="1:7" ht="15.75" customHeight="1" x14ac:dyDescent="0.3">
      <c r="A47" s="1" t="s">
        <v>61</v>
      </c>
      <c r="B47" s="1" t="s">
        <v>19</v>
      </c>
      <c r="C47" s="1">
        <v>4739</v>
      </c>
      <c r="D47" s="1">
        <v>10833831970</v>
      </c>
      <c r="E47" s="1">
        <v>3580536</v>
      </c>
      <c r="F47" s="1">
        <v>10830251434</v>
      </c>
    </row>
    <row r="48" spans="1:7" ht="15.75" customHeight="1" x14ac:dyDescent="0.3">
      <c r="A48" s="1" t="s">
        <v>62</v>
      </c>
      <c r="B48" s="1" t="s">
        <v>39</v>
      </c>
      <c r="C48" s="1">
        <v>88</v>
      </c>
      <c r="D48" s="1">
        <v>139976681</v>
      </c>
      <c r="E48" s="1">
        <v>61840</v>
      </c>
      <c r="F48" s="1">
        <v>139914841</v>
      </c>
    </row>
    <row r="49" spans="1:8" ht="15.75" customHeight="1" x14ac:dyDescent="0.3">
      <c r="A49" s="1" t="s">
        <v>62</v>
      </c>
      <c r="B49" s="1" t="s">
        <v>40</v>
      </c>
      <c r="C49" s="1">
        <v>22</v>
      </c>
      <c r="D49" s="1">
        <v>48577837</v>
      </c>
      <c r="E49" s="1">
        <v>0</v>
      </c>
      <c r="F49" s="1">
        <v>48577837</v>
      </c>
      <c r="G49" s="1">
        <v>1457335.11</v>
      </c>
    </row>
    <row r="50" spans="1:8" ht="15.75" customHeight="1" x14ac:dyDescent="0.3">
      <c r="A50" s="1" t="s">
        <v>62</v>
      </c>
      <c r="B50" s="1" t="s">
        <v>43</v>
      </c>
      <c r="C50" s="1">
        <v>29</v>
      </c>
      <c r="D50" s="1">
        <v>42957949</v>
      </c>
      <c r="E50" s="1">
        <v>20871</v>
      </c>
      <c r="F50" s="1">
        <v>42937078</v>
      </c>
    </row>
    <row r="51" spans="1:8" ht="15.75" customHeight="1" x14ac:dyDescent="0.3">
      <c r="A51" s="1" t="s">
        <v>62</v>
      </c>
      <c r="B51" s="1" t="s">
        <v>19</v>
      </c>
      <c r="C51" s="1">
        <v>470</v>
      </c>
      <c r="D51" s="1">
        <v>864372923</v>
      </c>
      <c r="E51" s="1">
        <v>350942</v>
      </c>
      <c r="F51" s="1">
        <v>864021981</v>
      </c>
    </row>
    <row r="52" spans="1:8" ht="15.75" customHeight="1" x14ac:dyDescent="0.3">
      <c r="A52" s="1" t="s">
        <v>63</v>
      </c>
      <c r="B52" s="1" t="s">
        <v>39</v>
      </c>
      <c r="C52" s="1">
        <v>1</v>
      </c>
      <c r="D52" s="1">
        <v>1500000</v>
      </c>
      <c r="E52" s="1">
        <v>1190</v>
      </c>
      <c r="F52" s="1">
        <v>1498810</v>
      </c>
    </row>
    <row r="53" spans="1:8" ht="15.75" customHeight="1" x14ac:dyDescent="0.3">
      <c r="A53" s="1" t="s">
        <v>63</v>
      </c>
      <c r="B53" s="1" t="s">
        <v>40</v>
      </c>
      <c r="C53" s="1">
        <v>2</v>
      </c>
      <c r="D53" s="1">
        <v>2340000</v>
      </c>
      <c r="E53" s="1">
        <v>0</v>
      </c>
      <c r="F53" s="1">
        <v>2340000</v>
      </c>
      <c r="G53" s="1">
        <v>70200</v>
      </c>
    </row>
    <row r="54" spans="1:8" ht="15.75" customHeight="1" x14ac:dyDescent="0.3">
      <c r="A54" s="1" t="s">
        <v>63</v>
      </c>
      <c r="B54" s="1" t="s">
        <v>19</v>
      </c>
      <c r="C54" s="1">
        <v>2</v>
      </c>
      <c r="D54" s="1">
        <v>4133330</v>
      </c>
      <c r="E54" s="1">
        <v>2380</v>
      </c>
      <c r="F54" s="1">
        <v>4130950</v>
      </c>
    </row>
    <row r="55" spans="1:8" ht="15.75" customHeight="1" x14ac:dyDescent="0.3">
      <c r="A55" s="1" t="s">
        <v>64</v>
      </c>
      <c r="B55" s="1" t="s">
        <v>19</v>
      </c>
      <c r="C55" s="1">
        <v>2</v>
      </c>
      <c r="D55" s="1">
        <v>5200000</v>
      </c>
      <c r="E55" s="1">
        <v>2618</v>
      </c>
      <c r="F55" s="1">
        <v>5197382</v>
      </c>
    </row>
    <row r="56" spans="1:8" ht="15.75" customHeight="1" x14ac:dyDescent="0.3">
      <c r="A56" s="1" t="s">
        <v>65</v>
      </c>
      <c r="B56" s="1" t="s">
        <v>39</v>
      </c>
      <c r="C56" s="1">
        <v>15</v>
      </c>
      <c r="D56" s="1">
        <v>31182112</v>
      </c>
      <c r="E56" s="1">
        <v>16065</v>
      </c>
      <c r="F56" s="1">
        <v>31166047</v>
      </c>
    </row>
    <row r="57" spans="1:8" ht="15.75" customHeight="1" x14ac:dyDescent="0.3">
      <c r="A57" s="1" t="s">
        <v>65</v>
      </c>
      <c r="B57" s="1" t="s">
        <v>40</v>
      </c>
      <c r="C57" s="1">
        <v>3</v>
      </c>
      <c r="D57" s="1">
        <v>7958309</v>
      </c>
      <c r="E57" s="1">
        <v>0</v>
      </c>
      <c r="F57" s="1">
        <v>7958309</v>
      </c>
      <c r="G57" s="1">
        <v>238749.27</v>
      </c>
    </row>
    <row r="58" spans="1:8" ht="15.75" customHeight="1" x14ac:dyDescent="0.3">
      <c r="A58" s="1" t="s">
        <v>65</v>
      </c>
      <c r="B58" s="1" t="s">
        <v>43</v>
      </c>
      <c r="C58" s="1">
        <v>1</v>
      </c>
      <c r="D58" s="1">
        <v>650000</v>
      </c>
      <c r="E58" s="1">
        <v>1071</v>
      </c>
      <c r="F58" s="1">
        <v>648929</v>
      </c>
    </row>
    <row r="59" spans="1:8" ht="15.75" customHeight="1" x14ac:dyDescent="0.3">
      <c r="A59" s="1" t="s">
        <v>65</v>
      </c>
      <c r="B59" s="1" t="s">
        <v>19</v>
      </c>
      <c r="C59" s="1">
        <v>91</v>
      </c>
      <c r="D59" s="1">
        <v>201903665</v>
      </c>
      <c r="E59" s="1">
        <v>97461</v>
      </c>
      <c r="F59" s="1">
        <v>201806204</v>
      </c>
    </row>
    <row r="60" spans="1:8" ht="15.75" customHeight="1" x14ac:dyDescent="0.3">
      <c r="A60" s="1" t="s">
        <v>66</v>
      </c>
      <c r="B60" s="1" t="s">
        <v>39</v>
      </c>
      <c r="C60" s="1">
        <v>114</v>
      </c>
      <c r="D60" s="1">
        <v>220112374</v>
      </c>
      <c r="E60" s="1">
        <v>54264</v>
      </c>
      <c r="F60" s="1">
        <v>220058110</v>
      </c>
      <c r="H60" s="1">
        <f t="shared" ref="H60:H63" si="1">E60/1.19</f>
        <v>45600</v>
      </c>
    </row>
    <row r="61" spans="1:8" ht="15.75" customHeight="1" x14ac:dyDescent="0.3">
      <c r="A61" s="1" t="s">
        <v>66</v>
      </c>
      <c r="B61" s="1" t="s">
        <v>40</v>
      </c>
      <c r="C61" s="1">
        <v>27</v>
      </c>
      <c r="D61" s="1">
        <v>70637270</v>
      </c>
      <c r="E61" s="1">
        <v>0</v>
      </c>
      <c r="F61" s="1">
        <v>70637270</v>
      </c>
      <c r="G61" s="1">
        <v>2119118.1</v>
      </c>
      <c r="H61" s="1">
        <f t="shared" si="1"/>
        <v>0</v>
      </c>
    </row>
    <row r="62" spans="1:8" ht="15.75" customHeight="1" x14ac:dyDescent="0.3">
      <c r="A62" s="1" t="s">
        <v>66</v>
      </c>
      <c r="B62" s="1" t="s">
        <v>43</v>
      </c>
      <c r="C62" s="1">
        <v>14</v>
      </c>
      <c r="D62" s="1">
        <v>31386939</v>
      </c>
      <c r="E62" s="1">
        <v>6664</v>
      </c>
      <c r="F62" s="1">
        <v>31380275</v>
      </c>
      <c r="H62" s="1">
        <f t="shared" si="1"/>
        <v>5600</v>
      </c>
    </row>
    <row r="63" spans="1:8" ht="15.75" customHeight="1" x14ac:dyDescent="0.3">
      <c r="A63" s="1" t="s">
        <v>66</v>
      </c>
      <c r="B63" s="1" t="s">
        <v>19</v>
      </c>
      <c r="C63" s="1">
        <v>347</v>
      </c>
      <c r="D63" s="1">
        <v>1155719066</v>
      </c>
      <c r="E63" s="1">
        <v>165172</v>
      </c>
      <c r="F63" s="1">
        <v>1155553894</v>
      </c>
      <c r="H63" s="1">
        <f t="shared" si="1"/>
        <v>138800</v>
      </c>
    </row>
    <row r="64" spans="1:8" ht="15.75" customHeight="1" x14ac:dyDescent="0.3">
      <c r="A64" s="1" t="s">
        <v>67</v>
      </c>
      <c r="B64" s="1" t="s">
        <v>39</v>
      </c>
      <c r="C64" s="1">
        <v>185</v>
      </c>
      <c r="D64" s="1">
        <v>457211028</v>
      </c>
      <c r="E64" s="1">
        <v>198135</v>
      </c>
      <c r="F64" s="1">
        <v>457012893</v>
      </c>
    </row>
    <row r="65" spans="1:7" ht="15.75" customHeight="1" x14ac:dyDescent="0.3">
      <c r="A65" s="1" t="s">
        <v>67</v>
      </c>
      <c r="B65" s="1" t="s">
        <v>40</v>
      </c>
      <c r="C65" s="1">
        <v>48</v>
      </c>
      <c r="D65" s="1">
        <v>191374825</v>
      </c>
      <c r="E65" s="1">
        <v>0</v>
      </c>
      <c r="F65" s="1">
        <v>191374825</v>
      </c>
      <c r="G65" s="1">
        <v>5741244.75</v>
      </c>
    </row>
    <row r="66" spans="1:7" ht="15.75" customHeight="1" x14ac:dyDescent="0.3">
      <c r="A66" s="1" t="s">
        <v>67</v>
      </c>
      <c r="B66" s="1" t="s">
        <v>43</v>
      </c>
      <c r="C66" s="1">
        <v>15</v>
      </c>
      <c r="D66" s="1">
        <v>31608866</v>
      </c>
      <c r="E66" s="1">
        <v>16065</v>
      </c>
      <c r="F66" s="1">
        <v>31592801</v>
      </c>
    </row>
    <row r="67" spans="1:7" ht="15.75" customHeight="1" x14ac:dyDescent="0.3">
      <c r="A67" s="1" t="s">
        <v>67</v>
      </c>
      <c r="B67" s="1" t="s">
        <v>19</v>
      </c>
      <c r="C67" s="1">
        <v>745</v>
      </c>
      <c r="D67" s="1">
        <v>4118393166</v>
      </c>
      <c r="E67" s="1">
        <v>797895</v>
      </c>
      <c r="F67" s="1">
        <v>4117595271</v>
      </c>
    </row>
    <row r="68" spans="1:7" ht="15.75" customHeight="1" x14ac:dyDescent="0.3">
      <c r="A68" s="1" t="s">
        <v>68</v>
      </c>
      <c r="B68" s="1" t="s">
        <v>39</v>
      </c>
      <c r="C68" s="1">
        <v>51</v>
      </c>
      <c r="D68" s="1">
        <v>82177253</v>
      </c>
      <c r="E68" s="1">
        <v>60690</v>
      </c>
      <c r="F68" s="1">
        <v>82116563</v>
      </c>
    </row>
    <row r="69" spans="1:7" ht="15.75" customHeight="1" x14ac:dyDescent="0.3">
      <c r="A69" s="1" t="s">
        <v>68</v>
      </c>
      <c r="B69" s="1" t="s">
        <v>40</v>
      </c>
      <c r="C69" s="1">
        <v>13</v>
      </c>
      <c r="D69" s="1">
        <v>23087993</v>
      </c>
      <c r="E69" s="1">
        <v>0</v>
      </c>
      <c r="F69" s="1">
        <v>23087993</v>
      </c>
      <c r="G69" s="1">
        <v>692639.78999999992</v>
      </c>
    </row>
    <row r="70" spans="1:7" ht="15.75" customHeight="1" x14ac:dyDescent="0.3">
      <c r="A70" s="1" t="s">
        <v>68</v>
      </c>
      <c r="B70" s="1" t="s">
        <v>43</v>
      </c>
      <c r="C70" s="1">
        <v>3</v>
      </c>
      <c r="D70" s="1">
        <v>3104444</v>
      </c>
      <c r="E70" s="1">
        <v>3570</v>
      </c>
      <c r="F70" s="1">
        <v>3100874</v>
      </c>
    </row>
    <row r="71" spans="1:7" ht="15.75" customHeight="1" x14ac:dyDescent="0.3">
      <c r="A71" s="1" t="s">
        <v>68</v>
      </c>
      <c r="B71" s="1" t="s">
        <v>19</v>
      </c>
      <c r="C71" s="1">
        <v>153</v>
      </c>
      <c r="D71" s="1">
        <v>332723871</v>
      </c>
      <c r="E71" s="1">
        <v>182070</v>
      </c>
      <c r="F71" s="1">
        <v>332541801</v>
      </c>
    </row>
    <row r="72" spans="1:7" ht="15.75" customHeight="1" x14ac:dyDescent="0.3"/>
    <row r="73" spans="1:7" ht="15.75" customHeight="1" x14ac:dyDescent="0.3"/>
    <row r="74" spans="1:7" ht="15.75" customHeight="1" x14ac:dyDescent="0.3"/>
    <row r="75" spans="1:7" ht="15.75" customHeight="1" x14ac:dyDescent="0.3">
      <c r="C75" s="3" t="s">
        <v>11</v>
      </c>
      <c r="D75" s="3" t="s">
        <v>12</v>
      </c>
      <c r="E75" s="3" t="s">
        <v>34</v>
      </c>
      <c r="F75" s="3" t="s">
        <v>35</v>
      </c>
    </row>
    <row r="76" spans="1:7" ht="15.75" customHeight="1" x14ac:dyDescent="0.3">
      <c r="B76" s="1" t="s">
        <v>39</v>
      </c>
      <c r="C76" s="1">
        <f t="shared" ref="C76:F76" si="2">SUMIF($B$2:$B$71,$B76,C$2:C$71)</f>
        <v>3057</v>
      </c>
      <c r="D76" s="1">
        <f t="shared" si="2"/>
        <v>5607856829</v>
      </c>
      <c r="E76" s="1">
        <f t="shared" si="2"/>
        <v>2871166</v>
      </c>
      <c r="F76" s="1">
        <f t="shared" si="2"/>
        <v>5604985663</v>
      </c>
    </row>
    <row r="77" spans="1:7" ht="15.75" customHeight="1" x14ac:dyDescent="0.3">
      <c r="B77" s="1" t="s">
        <v>40</v>
      </c>
      <c r="C77" s="1">
        <f t="shared" ref="C77:D77" si="3">SUMIF($B$2:$B$71,$B77,C$2:C$71)</f>
        <v>455</v>
      </c>
      <c r="D77" s="1">
        <f t="shared" si="3"/>
        <v>1207238542</v>
      </c>
      <c r="E77" s="1">
        <f>SUMIF($B$2:$B$71,$B77,G$2:G$71)</f>
        <v>36217156.259999998</v>
      </c>
      <c r="F77" s="1">
        <f>SUMIF($B$2:$B$71,$B77,F$2:F$71)</f>
        <v>1207238542</v>
      </c>
    </row>
    <row r="78" spans="1:7" ht="15.75" customHeight="1" x14ac:dyDescent="0.3">
      <c r="B78" s="1" t="s">
        <v>43</v>
      </c>
      <c r="C78" s="1">
        <f t="shared" ref="C78:F78" si="4">SUMIF($B$2:$B$71,$B78,C$2:C$71)</f>
        <v>280</v>
      </c>
      <c r="D78" s="1">
        <f t="shared" si="4"/>
        <v>431133905</v>
      </c>
      <c r="E78" s="1">
        <f t="shared" si="4"/>
        <v>259044</v>
      </c>
      <c r="F78" s="1">
        <f t="shared" si="4"/>
        <v>430874861</v>
      </c>
    </row>
    <row r="79" spans="1:7" ht="15.75" customHeight="1" x14ac:dyDescent="0.3">
      <c r="B79" s="1" t="s">
        <v>19</v>
      </c>
      <c r="C79" s="1">
        <f t="shared" ref="C79:F79" si="5">SUMIF($B$2:$B$71,$B79,C$2:C$71)</f>
        <v>10986</v>
      </c>
      <c r="D79" s="1">
        <f t="shared" si="5"/>
        <v>32885697182</v>
      </c>
      <c r="E79" s="1">
        <f t="shared" si="5"/>
        <v>10503188</v>
      </c>
      <c r="F79" s="1">
        <f t="shared" si="5"/>
        <v>32875193994</v>
      </c>
    </row>
    <row r="80" spans="1:7" ht="15.75" customHeight="1" x14ac:dyDescent="0.3"/>
    <row r="81" spans="2:5" ht="15.75" customHeight="1" x14ac:dyDescent="0.3"/>
    <row r="82" spans="2:5" ht="15.75" customHeight="1" x14ac:dyDescent="0.3">
      <c r="B82" s="1" t="s">
        <v>8</v>
      </c>
      <c r="E82" s="4">
        <f>SUM(E76:E79)</f>
        <v>49850554.259999998</v>
      </c>
    </row>
    <row r="83" spans="2:5" ht="15.75" customHeight="1" x14ac:dyDescent="0.3"/>
    <row r="84" spans="2:5" ht="15.75" customHeight="1" x14ac:dyDescent="0.3"/>
    <row r="85" spans="2:5" ht="15.75" customHeight="1" x14ac:dyDescent="0.3"/>
    <row r="86" spans="2:5" ht="15.75" customHeight="1" x14ac:dyDescent="0.3"/>
    <row r="87" spans="2:5" ht="15.75" customHeight="1" x14ac:dyDescent="0.3"/>
    <row r="88" spans="2:5" ht="15.75" customHeight="1" x14ac:dyDescent="0.3"/>
    <row r="89" spans="2:5" ht="15.75" customHeight="1" x14ac:dyDescent="0.3"/>
    <row r="90" spans="2:5" ht="15.75" customHeight="1" x14ac:dyDescent="0.3"/>
    <row r="91" spans="2:5" ht="15.75" customHeight="1" x14ac:dyDescent="0.3"/>
    <row r="92" spans="2:5" ht="15.75" customHeight="1" x14ac:dyDescent="0.3"/>
    <row r="93" spans="2:5" ht="15.75" customHeight="1" x14ac:dyDescent="0.3"/>
    <row r="94" spans="2:5" ht="15.75" customHeight="1" x14ac:dyDescent="0.3"/>
    <row r="95" spans="2:5" ht="15.75" customHeight="1" x14ac:dyDescent="0.3"/>
    <row r="96" spans="2:5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abSelected="1"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3" t="s">
        <v>32</v>
      </c>
      <c r="B1" s="3" t="s">
        <v>33</v>
      </c>
      <c r="C1" s="3" t="s">
        <v>11</v>
      </c>
      <c r="D1" s="3" t="s">
        <v>12</v>
      </c>
      <c r="E1" s="3" t="s">
        <v>34</v>
      </c>
      <c r="F1" s="3" t="s">
        <v>35</v>
      </c>
    </row>
    <row r="2" spans="1:6" ht="14.4" x14ac:dyDescent="0.3">
      <c r="A2" s="1" t="s">
        <v>18</v>
      </c>
      <c r="B2" s="1" t="s">
        <v>38</v>
      </c>
      <c r="C2" s="1">
        <v>9</v>
      </c>
      <c r="D2" s="1">
        <v>12026480</v>
      </c>
      <c r="E2" s="1">
        <v>21420</v>
      </c>
      <c r="F2" s="1">
        <v>3097620</v>
      </c>
    </row>
    <row r="3" spans="1:6" ht="14.4" x14ac:dyDescent="0.3">
      <c r="A3" s="1" t="s">
        <v>69</v>
      </c>
      <c r="B3" s="1" t="s">
        <v>38</v>
      </c>
      <c r="C3" s="1">
        <v>75</v>
      </c>
      <c r="D3" s="1">
        <v>9374266</v>
      </c>
      <c r="E3" s="1">
        <v>75000</v>
      </c>
      <c r="F3" s="1">
        <v>2340000</v>
      </c>
    </row>
    <row r="4" spans="1:6" ht="14.4" x14ac:dyDescent="0.3">
      <c r="A4" s="1" t="s">
        <v>44</v>
      </c>
      <c r="B4" s="1" t="s">
        <v>38</v>
      </c>
      <c r="C4" s="1">
        <v>6</v>
      </c>
      <c r="D4" s="1">
        <v>17720660</v>
      </c>
      <c r="E4" s="1">
        <v>14280</v>
      </c>
      <c r="F4" s="1">
        <v>4130950</v>
      </c>
    </row>
    <row r="5" spans="1:6" ht="14.4" x14ac:dyDescent="0.3">
      <c r="A5" s="1" t="s">
        <v>46</v>
      </c>
      <c r="B5" s="1" t="s">
        <v>42</v>
      </c>
      <c r="C5" s="1">
        <v>21</v>
      </c>
      <c r="D5" s="1">
        <v>3174738</v>
      </c>
      <c r="E5" s="1">
        <v>37782</v>
      </c>
      <c r="F5" s="1">
        <v>18822476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/>
  </sheetViews>
  <sheetFormatPr defaultColWidth="14.44140625" defaultRowHeight="15" customHeight="1" x14ac:dyDescent="0.3"/>
  <cols>
    <col min="1" max="27" width="8.6640625" customWidth="1"/>
  </cols>
  <sheetData>
    <row r="1" spans="1:8" ht="14.4" x14ac:dyDescent="0.3">
      <c r="A1" s="3" t="s">
        <v>48</v>
      </c>
      <c r="B1" s="3" t="s">
        <v>70</v>
      </c>
      <c r="C1" s="3" t="s">
        <v>11</v>
      </c>
      <c r="D1" s="3" t="s">
        <v>12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ht="14.4" x14ac:dyDescent="0.3">
      <c r="A2" s="1" t="s">
        <v>53</v>
      </c>
      <c r="B2" s="1" t="s">
        <v>75</v>
      </c>
      <c r="C2" s="1">
        <v>31</v>
      </c>
      <c r="D2" s="1">
        <v>50444688</v>
      </c>
      <c r="E2" s="1">
        <v>0</v>
      </c>
      <c r="F2" s="1">
        <f t="shared" ref="F2:F5" si="0">E2/1.19</f>
        <v>0</v>
      </c>
      <c r="G2" s="1">
        <v>100892</v>
      </c>
      <c r="H2" s="1">
        <v>50343796</v>
      </c>
    </row>
    <row r="3" spans="1:8" ht="14.4" x14ac:dyDescent="0.3">
      <c r="A3" s="1" t="s">
        <v>53</v>
      </c>
      <c r="B3" s="1" t="s">
        <v>76</v>
      </c>
      <c r="C3" s="1">
        <v>1010</v>
      </c>
      <c r="D3" s="1">
        <v>1405420076</v>
      </c>
      <c r="E3" s="1">
        <v>0</v>
      </c>
      <c r="F3" s="1">
        <f t="shared" si="0"/>
        <v>0</v>
      </c>
      <c r="G3" s="1">
        <v>2810858</v>
      </c>
      <c r="H3" s="1">
        <v>1402609218</v>
      </c>
    </row>
    <row r="4" spans="1:8" ht="14.4" x14ac:dyDescent="0.3">
      <c r="A4" s="1" t="s">
        <v>66</v>
      </c>
      <c r="B4" s="1" t="s">
        <v>75</v>
      </c>
      <c r="C4" s="1">
        <v>41</v>
      </c>
      <c r="D4" s="1">
        <v>144057596</v>
      </c>
      <c r="E4" s="1">
        <v>19516</v>
      </c>
      <c r="F4" s="1">
        <f t="shared" si="0"/>
        <v>16400</v>
      </c>
      <c r="G4" s="1">
        <v>288115</v>
      </c>
      <c r="H4" s="1">
        <v>143749965</v>
      </c>
    </row>
    <row r="5" spans="1:8" ht="14.4" x14ac:dyDescent="0.3">
      <c r="A5" s="1" t="s">
        <v>66</v>
      </c>
      <c r="B5" s="1" t="s">
        <v>76</v>
      </c>
      <c r="C5" s="1">
        <v>458</v>
      </c>
      <c r="D5" s="1">
        <v>1250115786</v>
      </c>
      <c r="E5" s="1">
        <v>218008</v>
      </c>
      <c r="F5" s="1">
        <f t="shared" si="0"/>
        <v>183200</v>
      </c>
      <c r="G5" s="1">
        <v>2500227</v>
      </c>
      <c r="H5" s="1">
        <v>1247397551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7" ht="14.4" x14ac:dyDescent="0.3">
      <c r="A1" s="3" t="s">
        <v>32</v>
      </c>
      <c r="B1" s="3" t="s">
        <v>77</v>
      </c>
      <c r="C1" s="3" t="s">
        <v>11</v>
      </c>
      <c r="D1" s="3" t="s">
        <v>12</v>
      </c>
      <c r="E1" s="3" t="s">
        <v>78</v>
      </c>
      <c r="F1" s="3" t="s">
        <v>79</v>
      </c>
      <c r="G1" s="3" t="s">
        <v>74</v>
      </c>
    </row>
    <row r="2" spans="1:7" ht="14.4" x14ac:dyDescent="0.3">
      <c r="A2" s="1" t="s">
        <v>37</v>
      </c>
      <c r="B2" s="1" t="s">
        <v>80</v>
      </c>
      <c r="C2" s="1">
        <v>4</v>
      </c>
      <c r="D2" s="1">
        <v>6170950</v>
      </c>
      <c r="E2" s="1">
        <v>0</v>
      </c>
      <c r="F2" s="1">
        <v>4000</v>
      </c>
      <c r="G2" s="1">
        <v>6166950</v>
      </c>
    </row>
    <row r="3" spans="1:7" ht="14.4" x14ac:dyDescent="0.3">
      <c r="A3" s="1" t="s">
        <v>41</v>
      </c>
      <c r="B3" s="1" t="s">
        <v>42</v>
      </c>
      <c r="C3" s="1">
        <v>150</v>
      </c>
      <c r="D3" s="1">
        <v>17893592</v>
      </c>
      <c r="E3" s="1">
        <v>0</v>
      </c>
      <c r="F3" s="1">
        <v>178500</v>
      </c>
      <c r="G3" s="1">
        <v>17715092</v>
      </c>
    </row>
    <row r="4" spans="1:7" ht="14.4" x14ac:dyDescent="0.3">
      <c r="A4" s="1" t="s">
        <v>81</v>
      </c>
      <c r="B4" s="1" t="s">
        <v>42</v>
      </c>
      <c r="C4" s="1">
        <v>86</v>
      </c>
      <c r="D4" s="1">
        <v>298492604</v>
      </c>
      <c r="E4" s="1">
        <v>0</v>
      </c>
      <c r="F4" s="1">
        <v>102340</v>
      </c>
      <c r="G4" s="1">
        <v>298390264</v>
      </c>
    </row>
    <row r="5" spans="1:7" ht="14.4" x14ac:dyDescent="0.3">
      <c r="A5" s="1" t="s">
        <v>69</v>
      </c>
      <c r="B5" s="1" t="s">
        <v>80</v>
      </c>
      <c r="C5" s="1">
        <v>1</v>
      </c>
      <c r="D5" s="1">
        <v>10299000</v>
      </c>
      <c r="E5" s="1">
        <v>0</v>
      </c>
      <c r="F5" s="1">
        <v>0</v>
      </c>
      <c r="G5" s="1">
        <v>10299000</v>
      </c>
    </row>
    <row r="6" spans="1:7" ht="14.4" x14ac:dyDescent="0.3">
      <c r="A6" s="1" t="s">
        <v>44</v>
      </c>
      <c r="B6" s="1" t="s">
        <v>80</v>
      </c>
      <c r="C6" s="1">
        <v>2</v>
      </c>
      <c r="D6" s="1">
        <v>17706380</v>
      </c>
      <c r="E6" s="1">
        <v>0</v>
      </c>
      <c r="F6" s="1">
        <v>0</v>
      </c>
      <c r="G6" s="1">
        <v>17706380</v>
      </c>
    </row>
    <row r="7" spans="1:7" ht="14.4" x14ac:dyDescent="0.3">
      <c r="A7" s="1" t="s">
        <v>82</v>
      </c>
      <c r="B7" s="1" t="s">
        <v>80</v>
      </c>
      <c r="C7" s="1">
        <v>52</v>
      </c>
      <c r="D7" s="1">
        <v>9012964</v>
      </c>
      <c r="E7" s="1">
        <v>0</v>
      </c>
      <c r="F7" s="1">
        <v>36044</v>
      </c>
      <c r="G7" s="1">
        <v>8976920</v>
      </c>
    </row>
    <row r="8" spans="1:7" ht="14.4" x14ac:dyDescent="0.3">
      <c r="A8" s="1" t="s">
        <v>60</v>
      </c>
      <c r="B8" s="1" t="s">
        <v>80</v>
      </c>
      <c r="C8" s="1">
        <v>66</v>
      </c>
      <c r="D8" s="1">
        <v>254107707</v>
      </c>
      <c r="E8" s="1">
        <v>0</v>
      </c>
      <c r="F8" s="1">
        <v>0</v>
      </c>
      <c r="G8" s="1">
        <v>254107707</v>
      </c>
    </row>
    <row r="9" spans="1:7" ht="14.4" x14ac:dyDescent="0.3">
      <c r="A9" s="1" t="s">
        <v>45</v>
      </c>
      <c r="B9" s="1" t="s">
        <v>80</v>
      </c>
      <c r="C9" s="1">
        <v>676</v>
      </c>
      <c r="D9" s="1">
        <v>1329531223</v>
      </c>
      <c r="E9" s="1">
        <v>0</v>
      </c>
      <c r="F9" s="1">
        <v>1447992</v>
      </c>
      <c r="G9" s="1">
        <v>1328083231</v>
      </c>
    </row>
    <row r="10" spans="1:7" ht="14.4" x14ac:dyDescent="0.3">
      <c r="A10" s="1" t="s">
        <v>46</v>
      </c>
      <c r="B10" s="1" t="s">
        <v>80</v>
      </c>
      <c r="C10" s="1">
        <v>4</v>
      </c>
      <c r="D10" s="1">
        <v>33716372</v>
      </c>
      <c r="E10" s="1">
        <v>0</v>
      </c>
      <c r="F10" s="1">
        <v>0</v>
      </c>
      <c r="G10" s="1">
        <v>33716372</v>
      </c>
    </row>
    <row r="11" spans="1:7" ht="14.4" x14ac:dyDescent="0.3">
      <c r="A11" s="1" t="s">
        <v>83</v>
      </c>
      <c r="B11" s="1" t="s">
        <v>84</v>
      </c>
      <c r="C11" s="1">
        <v>200</v>
      </c>
      <c r="D11" s="1">
        <v>60513230</v>
      </c>
      <c r="E11" s="1">
        <v>0</v>
      </c>
      <c r="F11" s="1">
        <v>242052</v>
      </c>
      <c r="G11" s="1">
        <v>60271178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Resumen</vt:lpstr>
      <vt:lpstr>API1</vt:lpstr>
      <vt:lpstr>API2</vt:lpstr>
      <vt:lpstr>API3</vt:lpstr>
      <vt:lpstr>Rentals</vt:lpstr>
      <vt:lpstr>API3 Payin requests</vt:lpstr>
      <vt:lpstr>Rentals Payouts</vt:lpstr>
      <vt:lpstr>Payouts API3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Gregorio Perez Bernal</cp:lastModifiedBy>
  <dcterms:created xsi:type="dcterms:W3CDTF">2024-12-19T16:55:11Z</dcterms:created>
  <dcterms:modified xsi:type="dcterms:W3CDTF">2025-01-24T00:40:55Z</dcterms:modified>
</cp:coreProperties>
</file>